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salvari contab\My documents\an 2024\SITE 2024\Pt site 14 feb 2024\"/>
    </mc:Choice>
  </mc:AlternateContent>
  <xr:revisionPtr revIDLastSave="0" documentId="13_ncr:1_{9FB6C69B-E93F-4F57-92F6-7C6319CEDB55}"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cheltuieli!$A$1:$H$336</definedName>
    <definedName name="_xlnm.Print_Area" localSheetId="0">venituri!$A$1:$F$121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0" i="2" l="1"/>
  <c r="H220" i="2"/>
  <c r="D311" i="2" l="1"/>
  <c r="D18" i="2" s="1"/>
  <c r="E311" i="2"/>
  <c r="E18" i="2" s="1"/>
  <c r="F311" i="2"/>
  <c r="F18" i="2" s="1"/>
  <c r="G311" i="2"/>
  <c r="G18" i="2" s="1"/>
  <c r="H311" i="2"/>
  <c r="H18" i="2" s="1"/>
  <c r="C311" i="2"/>
  <c r="C18" i="2" s="1"/>
  <c r="D308" i="2"/>
  <c r="D307" i="2" s="1"/>
  <c r="E308" i="2"/>
  <c r="E307" i="2" s="1"/>
  <c r="F308" i="2"/>
  <c r="F307" i="2" s="1"/>
  <c r="G308" i="2"/>
  <c r="G307" i="2" s="1"/>
  <c r="H308" i="2"/>
  <c r="H307" i="2" s="1"/>
  <c r="C308" i="2"/>
  <c r="C307" i="2" s="1"/>
  <c r="D304" i="2"/>
  <c r="D303" i="2" s="1"/>
  <c r="D14" i="2" s="1"/>
  <c r="E304" i="2"/>
  <c r="E303" i="2" s="1"/>
  <c r="E14" i="2" s="1"/>
  <c r="F304" i="2"/>
  <c r="F303" i="2" s="1"/>
  <c r="F14" i="2" s="1"/>
  <c r="G304" i="2"/>
  <c r="G303" i="2" s="1"/>
  <c r="G14" i="2" s="1"/>
  <c r="H304" i="2"/>
  <c r="H303" i="2" s="1"/>
  <c r="H14" i="2" s="1"/>
  <c r="C304" i="2"/>
  <c r="C303" i="2" s="1"/>
  <c r="C14" i="2" s="1"/>
  <c r="D267" i="2"/>
  <c r="E267" i="2"/>
  <c r="F267" i="2"/>
  <c r="G267" i="2"/>
  <c r="H267" i="2"/>
  <c r="C267" i="2"/>
  <c r="D203" i="2"/>
  <c r="E203" i="2"/>
  <c r="F203" i="2"/>
  <c r="G203" i="2"/>
  <c r="H203" i="2"/>
  <c r="C203" i="2"/>
  <c r="D97" i="2"/>
  <c r="E97" i="2"/>
  <c r="F97" i="2"/>
  <c r="G97" i="2"/>
  <c r="H97" i="2"/>
  <c r="C97" i="2"/>
  <c r="D99" i="1"/>
  <c r="E99" i="1"/>
  <c r="F99" i="1"/>
  <c r="C99" i="1"/>
  <c r="D96" i="1"/>
  <c r="E96" i="1"/>
  <c r="F96" i="1"/>
  <c r="C96" i="1"/>
  <c r="D91" i="1"/>
  <c r="E91" i="1"/>
  <c r="F91" i="1"/>
  <c r="C91" i="1"/>
  <c r="D229" i="2" l="1"/>
  <c r="E229" i="2"/>
  <c r="F229" i="2"/>
  <c r="G229" i="2"/>
  <c r="H229" i="2"/>
  <c r="C229" i="2"/>
  <c r="D210" i="2"/>
  <c r="E210" i="2"/>
  <c r="F210" i="2"/>
  <c r="G210" i="2"/>
  <c r="H210" i="2"/>
  <c r="C210" i="2"/>
  <c r="D191" i="2"/>
  <c r="E191" i="2"/>
  <c r="F191" i="2"/>
  <c r="D181" i="2"/>
  <c r="E181" i="2"/>
  <c r="F181" i="2"/>
  <c r="G181" i="2"/>
  <c r="H181" i="2"/>
  <c r="C181" i="2"/>
  <c r="G286" i="2" l="1"/>
  <c r="H286" i="2"/>
  <c r="C286" i="2"/>
  <c r="D168" i="2"/>
  <c r="E168" i="2"/>
  <c r="F168" i="2"/>
  <c r="G168" i="2"/>
  <c r="H168" i="2"/>
  <c r="C168" i="2"/>
  <c r="D260" i="2" l="1"/>
  <c r="E260" i="2"/>
  <c r="F260" i="2"/>
  <c r="G260" i="2"/>
  <c r="H260" i="2"/>
  <c r="C260" i="2"/>
  <c r="C159" i="2" l="1"/>
  <c r="E159" i="2" l="1"/>
  <c r="F159" i="2"/>
  <c r="G159" i="2"/>
  <c r="H159" i="2"/>
  <c r="D159" i="2"/>
  <c r="D322" i="2" l="1"/>
  <c r="D321" i="2" s="1"/>
  <c r="D320" i="2" s="1"/>
  <c r="D319" i="2" s="1"/>
  <c r="E322" i="2"/>
  <c r="E321" i="2" s="1"/>
  <c r="E320" i="2" s="1"/>
  <c r="E319" i="2" s="1"/>
  <c r="F322" i="2"/>
  <c r="F321" i="2" s="1"/>
  <c r="F320" i="2" s="1"/>
  <c r="F319" i="2" s="1"/>
  <c r="G322" i="2"/>
  <c r="G321" i="2" s="1"/>
  <c r="G320" i="2" s="1"/>
  <c r="G319" i="2" s="1"/>
  <c r="H322" i="2"/>
  <c r="H321" i="2" s="1"/>
  <c r="H320" i="2" s="1"/>
  <c r="H319" i="2" s="1"/>
  <c r="G16" i="2"/>
  <c r="H16" i="2"/>
  <c r="D16" i="2"/>
  <c r="E16" i="2"/>
  <c r="D296" i="2"/>
  <c r="D295" i="2" s="1"/>
  <c r="D294" i="2" s="1"/>
  <c r="E296" i="2"/>
  <c r="E295" i="2" s="1"/>
  <c r="E294" i="2" s="1"/>
  <c r="F296" i="2"/>
  <c r="F295" i="2" s="1"/>
  <c r="F294" i="2" s="1"/>
  <c r="G296" i="2"/>
  <c r="G295" i="2" s="1"/>
  <c r="G294" i="2" s="1"/>
  <c r="H296" i="2"/>
  <c r="H295" i="2" s="1"/>
  <c r="H294" i="2" s="1"/>
  <c r="D297" i="2"/>
  <c r="E297" i="2"/>
  <c r="F297" i="2"/>
  <c r="G297" i="2"/>
  <c r="H297" i="2"/>
  <c r="D277" i="2"/>
  <c r="D276" i="2" s="1"/>
  <c r="D275" i="2" s="1"/>
  <c r="D13" i="2" s="1"/>
  <c r="E277" i="2"/>
  <c r="E276" i="2" s="1"/>
  <c r="E275" i="2" s="1"/>
  <c r="E13" i="2" s="1"/>
  <c r="F277" i="2"/>
  <c r="F276" i="2" s="1"/>
  <c r="F275" i="2" s="1"/>
  <c r="F13" i="2" s="1"/>
  <c r="G281" i="2"/>
  <c r="G277" i="2" s="1"/>
  <c r="G276" i="2" s="1"/>
  <c r="G275" i="2" s="1"/>
  <c r="H281" i="2"/>
  <c r="H277" i="2" s="1"/>
  <c r="H276" i="2" s="1"/>
  <c r="H275" i="2" s="1"/>
  <c r="H13" i="2" s="1"/>
  <c r="D274" i="2"/>
  <c r="D21" i="2" s="1"/>
  <c r="E274" i="2"/>
  <c r="E21" i="2" s="1"/>
  <c r="F274" i="2"/>
  <c r="F21" i="2" s="1"/>
  <c r="G274" i="2"/>
  <c r="G21" i="2" s="1"/>
  <c r="H274" i="2"/>
  <c r="H21" i="2" s="1"/>
  <c r="D254" i="2"/>
  <c r="E254" i="2"/>
  <c r="F254" i="2"/>
  <c r="G254" i="2"/>
  <c r="H254" i="2"/>
  <c r="D251" i="2"/>
  <c r="E251" i="2"/>
  <c r="F251" i="2"/>
  <c r="G251" i="2"/>
  <c r="H251" i="2"/>
  <c r="D248" i="2"/>
  <c r="E248" i="2"/>
  <c r="F248" i="2"/>
  <c r="G248" i="2"/>
  <c r="H248" i="2"/>
  <c r="G241" i="2"/>
  <c r="G240" i="2" s="1"/>
  <c r="H241" i="2"/>
  <c r="D235" i="2"/>
  <c r="E235" i="2"/>
  <c r="F235" i="2"/>
  <c r="G235" i="2"/>
  <c r="H235" i="2"/>
  <c r="D223" i="2"/>
  <c r="E223" i="2"/>
  <c r="F223" i="2"/>
  <c r="G223" i="2"/>
  <c r="G216" i="2" s="1"/>
  <c r="H223" i="2"/>
  <c r="H216" i="2" s="1"/>
  <c r="D220" i="2"/>
  <c r="E220" i="2"/>
  <c r="F220" i="2"/>
  <c r="G192" i="2"/>
  <c r="G191" i="2" s="1"/>
  <c r="H192" i="2"/>
  <c r="H191" i="2" s="1"/>
  <c r="D186" i="2"/>
  <c r="E186" i="2"/>
  <c r="F186" i="2"/>
  <c r="G186" i="2"/>
  <c r="H186" i="2"/>
  <c r="D176" i="2"/>
  <c r="E176" i="2"/>
  <c r="F176" i="2"/>
  <c r="G176" i="2"/>
  <c r="H176" i="2"/>
  <c r="D172" i="2"/>
  <c r="E172" i="2"/>
  <c r="F172" i="2"/>
  <c r="G172" i="2"/>
  <c r="H172" i="2"/>
  <c r="D164" i="2"/>
  <c r="E164" i="2"/>
  <c r="F164" i="2"/>
  <c r="G164" i="2"/>
  <c r="H164" i="2"/>
  <c r="D156" i="2"/>
  <c r="E156" i="2"/>
  <c r="F156" i="2"/>
  <c r="G156" i="2"/>
  <c r="H156" i="2"/>
  <c r="D153" i="2"/>
  <c r="E153" i="2"/>
  <c r="F153" i="2"/>
  <c r="G153" i="2"/>
  <c r="H153" i="2"/>
  <c r="D150" i="2"/>
  <c r="E150" i="2"/>
  <c r="F150" i="2"/>
  <c r="G150" i="2"/>
  <c r="H150" i="2"/>
  <c r="D144" i="2"/>
  <c r="E144" i="2"/>
  <c r="F144" i="2"/>
  <c r="G144" i="2"/>
  <c r="H144" i="2"/>
  <c r="D138" i="2"/>
  <c r="E138" i="2"/>
  <c r="F138" i="2"/>
  <c r="F137" i="2" s="1"/>
  <c r="G138" i="2"/>
  <c r="H138" i="2"/>
  <c r="D134" i="2"/>
  <c r="E134" i="2"/>
  <c r="F134" i="2"/>
  <c r="G134" i="2"/>
  <c r="H134" i="2"/>
  <c r="D131" i="2"/>
  <c r="E131" i="2"/>
  <c r="F131" i="2"/>
  <c r="G131" i="2"/>
  <c r="H131"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H104" i="2"/>
  <c r="H103" i="2" s="1"/>
  <c r="D104" i="2"/>
  <c r="D103" i="2" s="1"/>
  <c r="E104" i="2"/>
  <c r="E103" i="2" s="1"/>
  <c r="F104" i="2"/>
  <c r="F103" i="2" s="1"/>
  <c r="G104" i="2"/>
  <c r="G103" i="2" s="1"/>
  <c r="D100" i="2"/>
  <c r="E100" i="2"/>
  <c r="E93" i="2" s="1"/>
  <c r="F100" i="2"/>
  <c r="G100" i="2"/>
  <c r="H100" i="2"/>
  <c r="D82" i="2"/>
  <c r="D81" i="2" s="1"/>
  <c r="D80" i="2" s="1"/>
  <c r="D19" i="2" s="1"/>
  <c r="E82" i="2"/>
  <c r="E81" i="2" s="1"/>
  <c r="F82" i="2"/>
  <c r="F81" i="2" s="1"/>
  <c r="G82" i="2"/>
  <c r="G81" i="2" s="1"/>
  <c r="H82" i="2"/>
  <c r="H81" i="2" s="1"/>
  <c r="D77" i="2"/>
  <c r="D17" i="2" s="1"/>
  <c r="E77" i="2"/>
  <c r="E17" i="2" s="1"/>
  <c r="F77" i="2"/>
  <c r="F17" i="2" s="1"/>
  <c r="G77" i="2"/>
  <c r="G17" i="2" s="1"/>
  <c r="H77" i="2"/>
  <c r="H17" i="2" s="1"/>
  <c r="D75" i="2"/>
  <c r="D74" i="2" s="1"/>
  <c r="D12" i="2" s="1"/>
  <c r="E75" i="2"/>
  <c r="E74" i="2" s="1"/>
  <c r="E12" i="2" s="1"/>
  <c r="F75" i="2"/>
  <c r="F74" i="2" s="1"/>
  <c r="F12" i="2" s="1"/>
  <c r="G75" i="2"/>
  <c r="G74" i="2" s="1"/>
  <c r="G12" i="2" s="1"/>
  <c r="H75" i="2"/>
  <c r="H74" i="2" s="1"/>
  <c r="H12" i="2" s="1"/>
  <c r="D71" i="2"/>
  <c r="E71" i="2"/>
  <c r="F71" i="2"/>
  <c r="G71" i="2"/>
  <c r="H71" i="2"/>
  <c r="D63" i="2"/>
  <c r="E63" i="2"/>
  <c r="F63" i="2"/>
  <c r="G63" i="2"/>
  <c r="H63" i="2"/>
  <c r="D61" i="2"/>
  <c r="E61" i="2"/>
  <c r="F61" i="2"/>
  <c r="G61" i="2"/>
  <c r="H61" i="2"/>
  <c r="D39" i="2"/>
  <c r="E39" i="2"/>
  <c r="F39" i="2"/>
  <c r="G39" i="2"/>
  <c r="H39" i="2"/>
  <c r="D37" i="2"/>
  <c r="E37" i="2"/>
  <c r="F37" i="2"/>
  <c r="G37" i="2"/>
  <c r="H37" i="2"/>
  <c r="D27" i="2"/>
  <c r="E27" i="2"/>
  <c r="F27" i="2"/>
  <c r="G27" i="2"/>
  <c r="H27" i="2"/>
  <c r="C251" i="2"/>
  <c r="C241" i="2"/>
  <c r="C192" i="2"/>
  <c r="C191" i="2" s="1"/>
  <c r="C144" i="2"/>
  <c r="C39" i="2"/>
  <c r="C105" i="1"/>
  <c r="D105" i="1"/>
  <c r="E105" i="1"/>
  <c r="F105" i="1"/>
  <c r="C103" i="1"/>
  <c r="C102" i="1" s="1"/>
  <c r="C101" i="1" s="1"/>
  <c r="D103" i="1"/>
  <c r="D102" i="1" s="1"/>
  <c r="D101" i="1" s="1"/>
  <c r="E103" i="1"/>
  <c r="E102" i="1" s="1"/>
  <c r="E101" i="1" s="1"/>
  <c r="F103" i="1"/>
  <c r="F102" i="1" s="1"/>
  <c r="F101" i="1" s="1"/>
  <c r="C93" i="1"/>
  <c r="D93" i="1"/>
  <c r="E93" i="1"/>
  <c r="F93" i="1"/>
  <c r="C82" i="1"/>
  <c r="D82" i="1"/>
  <c r="E82" i="1"/>
  <c r="F82" i="1"/>
  <c r="C69" i="1"/>
  <c r="D69" i="1"/>
  <c r="D68" i="1" s="1"/>
  <c r="D67" i="1" s="1"/>
  <c r="E69" i="1"/>
  <c r="E68" i="1" s="1"/>
  <c r="E67" i="1" s="1"/>
  <c r="F69" i="1"/>
  <c r="C65" i="1"/>
  <c r="D65" i="1"/>
  <c r="E65" i="1"/>
  <c r="F65" i="1"/>
  <c r="C60" i="1"/>
  <c r="D60" i="1"/>
  <c r="E60" i="1"/>
  <c r="E59" i="1" s="1"/>
  <c r="F60" i="1"/>
  <c r="F59" i="1" s="1"/>
  <c r="C57" i="1"/>
  <c r="D57" i="1"/>
  <c r="E57" i="1"/>
  <c r="F57" i="1"/>
  <c r="C55" i="1"/>
  <c r="D55" i="1"/>
  <c r="E55" i="1"/>
  <c r="F55" i="1"/>
  <c r="C30" i="1"/>
  <c r="C29" i="1" s="1"/>
  <c r="D30" i="1"/>
  <c r="D29" i="1" s="1"/>
  <c r="E30" i="1"/>
  <c r="E29" i="1" s="1"/>
  <c r="F30" i="1"/>
  <c r="F29" i="1" s="1"/>
  <c r="C25" i="1"/>
  <c r="D25" i="1"/>
  <c r="E25" i="1"/>
  <c r="F25" i="1"/>
  <c r="C17" i="1"/>
  <c r="D17" i="1"/>
  <c r="E17" i="1"/>
  <c r="F17" i="1"/>
  <c r="C10" i="1"/>
  <c r="D10" i="1"/>
  <c r="E10" i="1"/>
  <c r="F10" i="1"/>
  <c r="C322" i="2"/>
  <c r="C321" i="2" s="1"/>
  <c r="C320" i="2" s="1"/>
  <c r="C319" i="2" s="1"/>
  <c r="C297" i="2"/>
  <c r="C296" i="2"/>
  <c r="C295" i="2" s="1"/>
  <c r="C294" i="2" s="1"/>
  <c r="C293" i="2" s="1"/>
  <c r="C292" i="2" s="1"/>
  <c r="C281" i="2"/>
  <c r="C274" i="2"/>
  <c r="C21" i="2" s="1"/>
  <c r="C254" i="2"/>
  <c r="C248" i="2"/>
  <c r="C235" i="2"/>
  <c r="C223" i="2"/>
  <c r="C220" i="2"/>
  <c r="C186" i="2"/>
  <c r="C176" i="2"/>
  <c r="C172" i="2"/>
  <c r="C164" i="2"/>
  <c r="C156" i="2"/>
  <c r="C153" i="2"/>
  <c r="C150" i="2"/>
  <c r="C138" i="2"/>
  <c r="C137" i="2" s="1"/>
  <c r="C134" i="2"/>
  <c r="C131" i="2"/>
  <c r="C128" i="2"/>
  <c r="C125" i="2"/>
  <c r="C122" i="2"/>
  <c r="C119" i="2"/>
  <c r="C116" i="2"/>
  <c r="C113" i="2"/>
  <c r="C104" i="2"/>
  <c r="C103" i="2" s="1"/>
  <c r="C100" i="2"/>
  <c r="C82" i="2"/>
  <c r="C81" i="2" s="1"/>
  <c r="C80" i="2" s="1"/>
  <c r="C19" i="2" s="1"/>
  <c r="C77" i="2"/>
  <c r="C17" i="2" s="1"/>
  <c r="C75" i="2"/>
  <c r="C74" i="2" s="1"/>
  <c r="C12" i="2" s="1"/>
  <c r="C71" i="2"/>
  <c r="C63" i="2"/>
  <c r="C61" i="2"/>
  <c r="C37" i="2"/>
  <c r="C27" i="2"/>
  <c r="G13" i="2" l="1"/>
  <c r="D93" i="2"/>
  <c r="C216" i="2"/>
  <c r="D137" i="2"/>
  <c r="D112" i="2" s="1"/>
  <c r="F93" i="2"/>
  <c r="H93" i="2"/>
  <c r="H137" i="2"/>
  <c r="H112" i="2" s="1"/>
  <c r="C59" i="1"/>
  <c r="D59" i="1"/>
  <c r="F16" i="1"/>
  <c r="F15" i="1" s="1"/>
  <c r="E16" i="1"/>
  <c r="E15" i="1" s="1"/>
  <c r="E54" i="1"/>
  <c r="E53" i="1" s="1"/>
  <c r="D16" i="1"/>
  <c r="D15" i="1" s="1"/>
  <c r="D54" i="1"/>
  <c r="E171" i="2"/>
  <c r="E149" i="2" s="1"/>
  <c r="C16" i="1"/>
  <c r="C15" i="1" s="1"/>
  <c r="C54" i="1"/>
  <c r="C53" i="1" s="1"/>
  <c r="C240" i="2"/>
  <c r="C239" i="2" s="1"/>
  <c r="C93" i="2"/>
  <c r="F68" i="1"/>
  <c r="F67" i="1" s="1"/>
  <c r="G93" i="2"/>
  <c r="G190" i="2"/>
  <c r="F240" i="2"/>
  <c r="F239" i="2" s="1"/>
  <c r="F216" i="2"/>
  <c r="F190" i="2" s="1"/>
  <c r="H240" i="2"/>
  <c r="H239" i="2" s="1"/>
  <c r="F171" i="2"/>
  <c r="F149" i="2" s="1"/>
  <c r="E216" i="2"/>
  <c r="E190" i="2" s="1"/>
  <c r="G239" i="2"/>
  <c r="E240" i="2"/>
  <c r="E239" i="2" s="1"/>
  <c r="H190" i="2"/>
  <c r="D216" i="2"/>
  <c r="D190" i="2" s="1"/>
  <c r="D240" i="2"/>
  <c r="D239" i="2" s="1"/>
  <c r="C68" i="1"/>
  <c r="C67" i="1" s="1"/>
  <c r="F54" i="1"/>
  <c r="F53" i="1" s="1"/>
  <c r="F26" i="2"/>
  <c r="F10" i="2" s="1"/>
  <c r="G137" i="2"/>
  <c r="G112" i="2" s="1"/>
  <c r="G171" i="2"/>
  <c r="G149" i="2" s="1"/>
  <c r="C277" i="2"/>
  <c r="C276" i="2" s="1"/>
  <c r="C275" i="2" s="1"/>
  <c r="C13" i="2" s="1"/>
  <c r="H171" i="2"/>
  <c r="H149" i="2" s="1"/>
  <c r="D171" i="2"/>
  <c r="D149" i="2" s="1"/>
  <c r="E137" i="2"/>
  <c r="E112" i="2" s="1"/>
  <c r="F16" i="2"/>
  <c r="G316" i="2"/>
  <c r="G315" i="2" s="1"/>
  <c r="G314" i="2" s="1"/>
  <c r="G318" i="2"/>
  <c r="G317" i="2" s="1"/>
  <c r="H318" i="2"/>
  <c r="H317" i="2" s="1"/>
  <c r="H316" i="2"/>
  <c r="H315" i="2" s="1"/>
  <c r="H314" i="2" s="1"/>
  <c r="F316" i="2"/>
  <c r="F315" i="2" s="1"/>
  <c r="F314" i="2" s="1"/>
  <c r="F318" i="2"/>
  <c r="F317" i="2" s="1"/>
  <c r="E318" i="2"/>
  <c r="E317" i="2" s="1"/>
  <c r="E316" i="2"/>
  <c r="E315" i="2" s="1"/>
  <c r="E314" i="2" s="1"/>
  <c r="D318" i="2"/>
  <c r="D317" i="2" s="1"/>
  <c r="D316" i="2"/>
  <c r="D315" i="2" s="1"/>
  <c r="D314" i="2" s="1"/>
  <c r="E293" i="2"/>
  <c r="E292" i="2" s="1"/>
  <c r="E15" i="2"/>
  <c r="G293" i="2"/>
  <c r="G292" i="2" s="1"/>
  <c r="G15" i="2"/>
  <c r="H293" i="2"/>
  <c r="H292" i="2" s="1"/>
  <c r="H15" i="2"/>
  <c r="F15" i="2"/>
  <c r="F293" i="2"/>
  <c r="F292" i="2" s="1"/>
  <c r="D293" i="2"/>
  <c r="D292" i="2" s="1"/>
  <c r="D15" i="2"/>
  <c r="H80" i="2"/>
  <c r="H19" i="2" s="1"/>
  <c r="H20" i="2"/>
  <c r="F80" i="2"/>
  <c r="F19" i="2" s="1"/>
  <c r="F20" i="2"/>
  <c r="F112" i="2"/>
  <c r="H26" i="2"/>
  <c r="H10" i="2" s="1"/>
  <c r="D26" i="2"/>
  <c r="D10" i="2" s="1"/>
  <c r="D20" i="2"/>
  <c r="G20" i="2"/>
  <c r="G80" i="2"/>
  <c r="G19" i="2" s="1"/>
  <c r="E80" i="2"/>
  <c r="E19" i="2" s="1"/>
  <c r="E20" i="2"/>
  <c r="E26" i="2"/>
  <c r="G26" i="2"/>
  <c r="G10" i="2" s="1"/>
  <c r="C98" i="1"/>
  <c r="F98" i="1"/>
  <c r="E98" i="1"/>
  <c r="D98" i="1"/>
  <c r="C190" i="2"/>
  <c r="C112" i="2"/>
  <c r="C16" i="2"/>
  <c r="C171" i="2"/>
  <c r="C149" i="2" s="1"/>
  <c r="C15" i="2"/>
  <c r="C318" i="2"/>
  <c r="C317" i="2" s="1"/>
  <c r="C316" i="2"/>
  <c r="C315" i="2" s="1"/>
  <c r="C314" i="2" s="1"/>
  <c r="C26" i="2"/>
  <c r="C10" i="2" s="1"/>
  <c r="C20" i="2"/>
  <c r="F9" i="1" l="1"/>
  <c r="F8" i="1" s="1"/>
  <c r="D53" i="1"/>
  <c r="D9" i="1" s="1"/>
  <c r="D8" i="1" s="1"/>
  <c r="E9" i="1"/>
  <c r="E8" i="1" s="1"/>
  <c r="D92" i="2"/>
  <c r="D91" i="2" s="1"/>
  <c r="D55" i="2" s="1"/>
  <c r="D47" i="2" s="1"/>
  <c r="D46" i="2" s="1"/>
  <c r="D25" i="2" s="1"/>
  <c r="D24" i="2" s="1"/>
  <c r="H92" i="2"/>
  <c r="H91" i="2" s="1"/>
  <c r="H55" i="2" s="1"/>
  <c r="H47" i="2" s="1"/>
  <c r="H46" i="2" s="1"/>
  <c r="H89" i="2" s="1"/>
  <c r="F92" i="2"/>
  <c r="F91" i="2" s="1"/>
  <c r="F55" i="2" s="1"/>
  <c r="F47" i="2" s="1"/>
  <c r="F46" i="2" s="1"/>
  <c r="F11" i="2" s="1"/>
  <c r="F23" i="2" s="1"/>
  <c r="F22" i="2" s="1"/>
  <c r="E92" i="2"/>
  <c r="E91" i="2" s="1"/>
  <c r="E55" i="2" s="1"/>
  <c r="E47" i="2" s="1"/>
  <c r="E46" i="2" s="1"/>
  <c r="E11" i="2" s="1"/>
  <c r="G92" i="2"/>
  <c r="G91" i="2" s="1"/>
  <c r="G55" i="2" s="1"/>
  <c r="G47" i="2" s="1"/>
  <c r="G46" i="2" s="1"/>
  <c r="G89" i="2" s="1"/>
  <c r="E10" i="2"/>
  <c r="C9" i="1"/>
  <c r="C8" i="1" s="1"/>
  <c r="C92" i="2"/>
  <c r="C91" i="2" s="1"/>
  <c r="C55" i="2" s="1"/>
  <c r="C47" i="2" s="1"/>
  <c r="C46" i="2" s="1"/>
  <c r="C89" i="2" s="1"/>
  <c r="F9" i="2" l="1"/>
  <c r="F8" i="2" s="1"/>
  <c r="E9" i="2"/>
  <c r="E8" i="2" s="1"/>
  <c r="D89" i="2"/>
  <c r="D11" i="2"/>
  <c r="F89" i="2"/>
  <c r="E25" i="2"/>
  <c r="E24" i="2" s="1"/>
  <c r="F25" i="2"/>
  <c r="F24" i="2" s="1"/>
  <c r="H25" i="2"/>
  <c r="H24" i="2" s="1"/>
  <c r="H11" i="2"/>
  <c r="E89" i="2"/>
  <c r="G11" i="2"/>
  <c r="G25" i="2"/>
  <c r="G24" i="2" s="1"/>
  <c r="E23" i="2"/>
  <c r="E22" i="2" s="1"/>
  <c r="C11" i="2"/>
  <c r="C9" i="2" s="1"/>
  <c r="C25" i="2"/>
  <c r="C24" i="2" s="1"/>
  <c r="H23" i="2" l="1"/>
  <c r="H22" i="2" s="1"/>
  <c r="H9" i="2"/>
  <c r="H8" i="2" s="1"/>
  <c r="D23" i="2"/>
  <c r="D22" i="2" s="1"/>
  <c r="D9" i="2"/>
  <c r="D8" i="2" s="1"/>
  <c r="G9" i="2"/>
  <c r="G8" i="2" s="1"/>
  <c r="G23" i="2"/>
  <c r="C23" i="2"/>
  <c r="C22" i="2" s="1"/>
  <c r="C8" i="2"/>
  <c r="G22" i="2" l="1"/>
</calcChain>
</file>

<file path=xl/sharedStrings.xml><?xml version="1.0" encoding="utf-8"?>
<sst xmlns="http://schemas.openxmlformats.org/spreadsheetml/2006/main" count="658" uniqueCount="522">
  <si>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</si>
  <si>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</si>
  <si>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</si>
  <si>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</si>
  <si>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</si>
  <si>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</si>
  <si>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</si>
  <si>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</si>
  <si>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</si>
  <si>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</si>
  <si>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</si>
  <si>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</si>
  <si>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</si>
  <si>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</si>
  <si>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</si>
  <si>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</si>
  <si>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</si>
  <si>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</si>
  <si>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</si>
  <si>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</si>
  <si>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</si>
  <si>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</si>
  <si>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</si>
  <si>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</si>
  <si>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</si>
  <si>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</si>
  <si>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</si>
  <si>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</si>
  <si>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</si>
  <si>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</si>
  <si>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</si>
  <si>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</si>
  <si>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</si>
  <si>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</si>
  <si>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</si>
  <si>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</si>
  <si>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</si>
  <si>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</si>
  <si>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</si>
  <si>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</si>
  <si>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</si>
  <si>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</si>
  <si>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</si>
  <si>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</si>
  <si>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</si>
  <si>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</si>
  <si>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</si>
  <si>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</si>
  <si>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</si>
  <si>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</si>
  <si>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</si>
  <si>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</si>
  <si>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</si>
  <si>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</si>
  <si>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</si>
  <si>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</si>
  <si>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</si>
  <si>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</si>
  <si>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</si>
  <si>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</si>
  <si>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</si>
  <si>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</si>
  <si>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</si>
  <si>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</si>
  <si>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</si>
  <si>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</si>
  <si>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</si>
  <si>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</si>
  <si>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</si>
  <si>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</si>
  <si>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</si>
  <si>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</si>
  <si>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</si>
  <si>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</si>
  <si>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</si>
  <si>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</si>
  <si>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</si>
  <si>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</si>
  <si>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</si>
  <si>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</si>
  <si>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</si>
  <si>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</si>
  <si>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</si>
  <si>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</si>
  <si>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</si>
  <si>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</si>
  <si>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</si>
  <si>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</si>
  <si>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</si>
  <si>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</si>
  <si>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</si>
  <si>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</si>
  <si>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</si>
  <si>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</si>
  <si>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</si>
  <si>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</si>
  <si>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</si>
  <si>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</si>
  <si>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</si>
  <si>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</si>
  <si>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</si>
  <si>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</si>
  <si>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</si>
  <si>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</si>
  <si>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</si>
  <si>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</si>
  <si>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</si>
  <si>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</si>
  <si>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</si>
  <si>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</si>
  <si>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</si>
  <si>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</si>
  <si>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</si>
  <si>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</si>
  <si>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</si>
  <si>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</si>
  <si>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</si>
  <si>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</si>
  <si>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</si>
  <si>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</si>
  <si>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</si>
  <si>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</si>
  <si>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</si>
  <si>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</si>
  <si>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</si>
  <si>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</si>
  <si>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</si>
  <si>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</si>
  <si>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</si>
  <si>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</si>
  <si>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</si>
  <si>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</si>
  <si>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</si>
  <si>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</si>
  <si>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</si>
  <si>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</si>
  <si>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</si>
  <si>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</si>
  <si>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</si>
  <si>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</si>
  <si>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</si>
  <si>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</si>
  <si>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</si>
  <si>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</si>
  <si>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</si>
  <si>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</si>
  <si>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</si>
  <si>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</si>
  <si>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</si>
  <si>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</si>
  <si>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</si>
  <si>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</si>
  <si>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</si>
  <si>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</si>
  <si>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</si>
  <si>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</si>
  <si>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</si>
  <si>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</si>
  <si>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</si>
  <si>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</si>
  <si>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</si>
  <si>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</si>
  <si>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</si>
  <si>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</si>
  <si>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</si>
  <si>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</si>
  <si>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</si>
  <si>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</si>
  <si>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</si>
  <si>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</si>
  <si>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</si>
  <si>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</si>
  <si>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</si>
  <si>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48.05</t>
  </si>
  <si>
    <t>48.05.02</t>
  </si>
  <si>
    <t>08</t>
  </si>
  <si>
    <t>FONDURI EXTERNE NERAMBURSABILE
TOTAL VENITURI</t>
  </si>
  <si>
    <t>48.08</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</si>
  <si>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</si>
  <si>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</si>
  <si>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</si>
  <si>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</si>
  <si>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</si>
  <si>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</si>
  <si>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</si>
  <si>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</si>
  <si>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</si>
  <si>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</si>
  <si>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</si>
  <si>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</si>
  <si>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</si>
  <si>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</si>
  <si>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</si>
  <si>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</si>
  <si>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</si>
  <si>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</si>
  <si>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</si>
  <si>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</si>
  <si>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</si>
  <si>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</si>
  <si>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</si>
  <si>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</si>
  <si>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</si>
  <si>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</si>
  <si>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</si>
  <si>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</si>
  <si>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</si>
  <si>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</si>
  <si>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</si>
  <si>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</si>
  <si>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</si>
  <si>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</si>
  <si>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</si>
  <si>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</si>
  <si>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</si>
  <si>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</si>
  <si>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</si>
  <si>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</si>
  <si>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</si>
  <si>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</si>
  <si>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</si>
  <si>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</si>
  <si>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</si>
  <si>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</si>
  <si>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</si>
  <si>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</si>
  <si>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</si>
  <si>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</si>
  <si>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</si>
  <si>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</si>
  <si>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</si>
  <si>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</si>
  <si>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</si>
  <si>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</si>
  <si>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</si>
  <si>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</si>
  <si>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</si>
  <si>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</si>
  <si>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</si>
  <si>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</si>
  <si>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</si>
  <si>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</si>
  <si>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</si>
  <si>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</si>
  <si>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</si>
  <si>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</si>
  <si>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</si>
  <si>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</si>
  <si>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</si>
  <si>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</si>
  <si>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</si>
  <si>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</si>
  <si>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</si>
  <si>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</si>
  <si>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</si>
  <si>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</si>
  <si>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</si>
  <si>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</si>
  <si>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</si>
  <si>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</si>
  <si>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</si>
  <si>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</si>
  <si>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</si>
  <si>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</si>
  <si>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</si>
  <si>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</si>
  <si>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</si>
  <si>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</si>
  <si>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</si>
  <si>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</si>
  <si>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</si>
  <si>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</si>
  <si>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</si>
  <si>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</si>
  <si>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</si>
  <si>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</si>
  <si>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</si>
  <si>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</si>
  <si>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</si>
  <si>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</si>
  <si>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</si>
  <si>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</si>
  <si>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</si>
  <si>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</si>
  <si>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</si>
  <si>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</si>
  <si>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</si>
  <si>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</si>
  <si>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</si>
  <si>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</si>
  <si>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</si>
  <si>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</si>
  <si>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</si>
  <si>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</si>
  <si>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</si>
  <si>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</si>
  <si>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</si>
  <si>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</si>
  <si>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</si>
  <si>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</si>
  <si>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</si>
  <si>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</si>
  <si>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</si>
  <si>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</si>
  <si>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</si>
  <si>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</si>
  <si>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</si>
  <si>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</si>
  <si>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</si>
  <si>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</si>
  <si>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</si>
  <si>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</si>
  <si>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</si>
  <si>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</si>
  <si>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</si>
  <si>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</si>
  <si>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</si>
  <si>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</si>
  <si>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</si>
  <si>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</si>
  <si>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</si>
  <si>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</si>
  <si>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</si>
  <si>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</si>
  <si>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</si>
  <si>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</si>
  <si>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</si>
  <si>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</si>
  <si>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</si>
  <si>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</si>
  <si>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</si>
  <si>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</si>
  <si>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</si>
  <si>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</si>
  <si>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</si>
  <si>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</si>
  <si>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</si>
  <si>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</si>
  <si>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</si>
  <si>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</si>
  <si>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</si>
  <si>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</si>
  <si>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</si>
  <si>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</si>
  <si>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</si>
  <si>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</si>
  <si>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</si>
  <si>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</si>
  <si>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</si>
  <si>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</si>
  <si>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</si>
  <si>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</si>
  <si>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</si>
  <si>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</si>
  <si>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</si>
  <si>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</si>
  <si>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</si>
  <si>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</si>
  <si>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</si>
  <si>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</si>
  <si>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</si>
  <si>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</si>
  <si>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</si>
  <si>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</si>
  <si>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</si>
  <si>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</si>
  <si>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</si>
  <si>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</si>
  <si>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</si>
  <si>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</si>
  <si>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</si>
  <si>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</si>
  <si>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</si>
  <si>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</si>
  <si>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</si>
  <si>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</si>
  <si>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</si>
  <si>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</si>
  <si>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</si>
  <si>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</si>
  <si>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</si>
  <si>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</si>
  <si>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</si>
  <si>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</si>
  <si>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</si>
  <si>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</si>
  <si>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</si>
  <si>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</si>
  <si>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</si>
  <si>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</si>
  <si>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</si>
  <si>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</si>
  <si>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</si>
  <si>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</si>
  <si>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</si>
  <si>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</si>
  <si>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</si>
  <si>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</si>
  <si>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</si>
  <si>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</si>
  <si>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</si>
  <si>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</si>
  <si>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</si>
  <si>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</si>
  <si>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</si>
  <si>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</si>
  <si>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</si>
  <si>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</si>
  <si>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</si>
  <si>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</si>
  <si>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</si>
  <si>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</si>
  <si>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</si>
  <si>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</si>
  <si>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</si>
  <si>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</si>
  <si>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</si>
  <si>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</si>
  <si>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</si>
  <si>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</si>
  <si>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</si>
  <si>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</si>
  <si>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</si>
  <si>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</si>
  <si>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</si>
  <si>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</si>
  <si>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</si>
  <si>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</si>
  <si>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</si>
  <si>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</si>
  <si>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</si>
  <si>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</si>
  <si>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</si>
  <si>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</si>
  <si>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</si>
  <si>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</si>
  <si>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</si>
  <si>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</si>
  <si>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</si>
  <si>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</si>
  <si>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</si>
  <si>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</si>
  <si>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</si>
  <si>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</si>
  <si>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</si>
  <si>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</si>
  <si>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</si>
  <si>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</si>
  <si>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</si>
  <si>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</si>
  <si>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</si>
  <si>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</si>
  <si>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</si>
  <si>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</si>
  <si>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</si>
  <si>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</si>
  <si>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Finantarea nationala</t>
  </si>
  <si>
    <t>Finantarea externa nerambursabila</t>
  </si>
  <si>
    <t>Finantare nationala</t>
  </si>
  <si>
    <t>Finantare externa nerambursabila</t>
  </si>
  <si>
    <t>FONDURI EXTERNE NERAMBURSABILE</t>
  </si>
  <si>
    <t>Alte chelutuieli in domeniul sanatatii</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</si>
  <si>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</si>
  <si>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</si>
  <si>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</si>
  <si>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</si>
  <si>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</si>
  <si>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</si>
  <si>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</si>
  <si>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</si>
  <si>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</si>
  <si>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</si>
  <si>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</si>
  <si>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</si>
  <si>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</si>
  <si>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</si>
  <si>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</si>
  <si>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</si>
  <si>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</si>
  <si>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</si>
  <si>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</si>
  <si>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</si>
  <si>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</si>
  <si>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</si>
  <si>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</si>
  <si>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</si>
  <si>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SUME PRIMITE DE LA UE/ALTI DONATORI IN CONTUL PLATILOR EFECTUATE SI PREFINANTARI</t>
  </si>
  <si>
    <t>Fondul Social European</t>
  </si>
  <si>
    <t>48.05.19</t>
  </si>
  <si>
    <t>SUME AFERENTE ASISTENTEI FINANCIARE NERAMBURSABILE ALOCATE PENTRU PNRR</t>
  </si>
  <si>
    <t>Sume rambursate din PNRR</t>
  </si>
  <si>
    <t>49.05</t>
  </si>
  <si>
    <t>49.05.02</t>
  </si>
  <si>
    <t>48.08.19</t>
  </si>
  <si>
    <t>TITLUL VIII PROIECTE CU FINANTARE DIN FONDURI EXTERNE NERAMBURSABILE (FEN) POSTADERARE</t>
  </si>
  <si>
    <t>TITLUL XII PROIECTE CU FINANTARE DIN SUMELE REPREZENTAND ASISTENTA FINANCIARA NERAMBURSABILA AFERENTA PNRR</t>
  </si>
  <si>
    <t xml:space="preserve">    ~ medicamente imunologice folosite pentru producerea imunităţii active (sau folosite pentru prevenirea unor boli transmisibile), de care beneficiază unele segmente populaţionale în tratamentul ambulatoriu în regim de compensare, din care:</t>
  </si>
  <si>
    <t xml:space="preserve">         Programul national de sanatate mintala-Subprogramul national de tratament al bolnavilor cu toxicodependeta, precum si de testare a metabolitilor stupefiantelor</t>
  </si>
  <si>
    <t xml:space="preserve"> ~ Programul național de îngrijiri paliative</t>
  </si>
  <si>
    <t>Ingrijiri medicale la domiciliu, din care:</t>
  </si>
  <si>
    <t>Programe finantate din Fondul Social European Plus (FSE+), aferente cadrului financiar 2021-2027</t>
  </si>
  <si>
    <t>Fonduri europene nerambursabile</t>
  </si>
  <si>
    <t>Sume aferente TVA</t>
  </si>
  <si>
    <t>ANAF inregistrat = 0 lei (ian.-dec.2023)</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</si>
  <si>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</si>
  <si>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</si>
  <si>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</si>
  <si>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</si>
  <si>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</si>
  <si>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</si>
  <si>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</si>
  <si>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</si>
  <si>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</si>
  <si>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</si>
  <si>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CASA DE ASIGURARI DE SANATATE GALATI</t>
  </si>
  <si>
    <t>CONT DE EXECUTIE CHELTUIELI IANUARIE 2024</t>
  </si>
  <si>
    <t>CONT DE EXECUTIE VENITURI  IANUARIE 2024</t>
  </si>
  <si>
    <t>Prevederi bugetare aprobate la finele perioadei de raportare            Fila buget nr. VH 560/31.01.2024</t>
  </si>
  <si>
    <t>Prevederi bugetare trimestriale cumulate     Fila buget nr. VH 707/06.02.2024</t>
  </si>
  <si>
    <t>Credite bugetare anuale aprobate la finele perioadei de raportare          Fila buget nr. VH 560/31.01.2024</t>
  </si>
  <si>
    <t>Credite bugetare trimestriale cumulate           Fila buget nr. VH 707/06.02.2024</t>
  </si>
  <si>
    <t>Credite de angajament        Fila buget nr. VH 560/31.01.2024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</si>
</sst>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32">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b/>
      <i/>
      <sz val="10"/>
      <name val="Palatino Linotype"/>
      <family val="1"/>
    </font>
    <font>
      <i/>
      <sz val="11"/>
      <name val="Arial"/>
      <family val="2"/>
    </font>
    <font>
      <sz val="11"/>
      <name val="Arial"/>
      <family val="2"/>
    </font>
    <font>
      <b/>
      <sz val="11"/>
      <name val="Arial"/>
      <family val="2"/>
      <charset val="238"/>
    </font>
    <font>
      <sz val="11"/>
      <name val="Arial"/>
      <family val="2"/>
      <charset val="238"/>
    </font>
    <font>
      <b/>
      <sz val="13"/>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6" fillId="0" borderId="0"/>
    <xf numFmtId="0" fontId="6" fillId="0" borderId="0"/>
    <xf numFmtId="0" fontId="6" fillId="0" borderId="0"/>
    <xf numFmtId="0" fontId="1" fillId="0" borderId="0"/>
    <xf numFmtId="0" fontId="1" fillId="0" borderId="0"/>
    <xf numFmtId="0" fontId="30" fillId="0" borderId="0"/>
  </cellStyleXfs>
  <cellXfs count="144">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49" fontId="11" fillId="0" borderId="1" xfId="0" applyNumberFormat="1" applyFont="1" applyBorder="1" applyAlignment="1">
      <alignment vertical="top" wrapText="1"/>
    </xf>
    <xf numFmtId="164" fontId="11" fillId="0" borderId="1" xfId="2" applyNumberFormat="1" applyFont="1" applyBorder="1" applyAlignment="1">
      <alignment horizontal="left" wrapText="1"/>
    </xf>
    <xf numFmtId="4" fontId="11" fillId="0" borderId="0" xfId="0" applyNumberFormat="1" applyFont="1"/>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4"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164" fontId="25" fillId="0" borderId="1" xfId="2" applyNumberFormat="1" applyFont="1" applyBorder="1" applyAlignment="1">
      <alignment wrapText="1"/>
    </xf>
    <xf numFmtId="2" fontId="3" fillId="0" borderId="1" xfId="0" applyNumberFormat="1" applyFont="1" applyBorder="1" applyAlignment="1">
      <alignment horizontal="left" vertical="center" wrapText="1"/>
    </xf>
    <xf numFmtId="3" fontId="25" fillId="0" borderId="1" xfId="0" applyNumberFormat="1" applyFont="1" applyBorder="1" applyAlignment="1">
      <alignment wrapText="1"/>
    </xf>
    <xf numFmtId="4" fontId="25" fillId="0" borderId="1" xfId="0" applyNumberFormat="1" applyFont="1" applyBorder="1"/>
    <xf numFmtId="3" fontId="4" fillId="2" borderId="0" xfId="0" applyNumberFormat="1" applyFont="1" applyFill="1"/>
    <xf numFmtId="4" fontId="9" fillId="3" borderId="0" xfId="0" applyNumberFormat="1" applyFont="1" applyFill="1"/>
    <xf numFmtId="0" fontId="27" fillId="0" borderId="0" xfId="0" applyFont="1"/>
    <xf numFmtId="0" fontId="27" fillId="0" borderId="0" xfId="0" applyFont="1" applyAlignment="1">
      <alignment wrapText="1"/>
    </xf>
    <xf numFmtId="0" fontId="5" fillId="0" borderId="0" xfId="0" applyFont="1"/>
    <xf numFmtId="0" fontId="28" fillId="0" borderId="0" xfId="0" applyFont="1" applyAlignment="1">
      <alignment wrapText="1"/>
    </xf>
    <xf numFmtId="0" fontId="29" fillId="0" borderId="0" xfId="0" applyFont="1"/>
    <xf numFmtId="4" fontId="29"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5" fillId="0" borderId="0" xfId="0" applyNumberFormat="1" applyFont="1" applyAlignment="1">
      <alignment horizontal="center"/>
    </xf>
    <xf numFmtId="4" fontId="10" fillId="0" borderId="0" xfId="0" applyNumberFormat="1" applyFont="1" applyAlignment="1">
      <alignment horizontal="center" wrapText="1"/>
    </xf>
    <xf numFmtId="4" fontId="9" fillId="0" borderId="0" xfId="0" applyNumberFormat="1" applyFont="1" applyAlignment="1">
      <alignment horizontal="center" vertical="center" wrapText="1"/>
    </xf>
    <xf numFmtId="4" fontId="10" fillId="0" borderId="1" xfId="0" applyNumberFormat="1" applyFont="1" applyBorder="1" applyAlignment="1">
      <alignment horizontal="center"/>
    </xf>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3" fontId="4" fillId="3" borderId="0" xfId="0" applyNumberFormat="1" applyFont="1" applyFill="1"/>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4" fillId="0" borderId="1" xfId="0" applyNumberFormat="1" applyFont="1" applyBorder="1"/>
    <xf numFmtId="49" fontId="9" fillId="3" borderId="0" xfId="0" applyNumberFormat="1" applyFont="1" applyFill="1" applyAlignment="1">
      <alignment vertical="top" wrapText="1"/>
    </xf>
    <xf numFmtId="164" fontId="9" fillId="3" borderId="1" xfId="2" applyNumberFormat="1" applyFont="1" applyFill="1" applyBorder="1"/>
    <xf numFmtId="4" fontId="10" fillId="3" borderId="1" xfId="0" applyNumberFormat="1" applyFont="1" applyFill="1" applyBorder="1" applyAlignment="1">
      <alignment horizontal="right"/>
    </xf>
    <xf numFmtId="4" fontId="11" fillId="3" borderId="1" xfId="3" applyNumberFormat="1" applyFont="1" applyFill="1" applyBorder="1" applyAlignment="1">
      <alignment horizontal="right" wrapText="1"/>
    </xf>
    <xf numFmtId="4" fontId="9" fillId="3" borderId="1" xfId="0" applyNumberFormat="1" applyFont="1" applyFill="1" applyBorder="1"/>
    <xf numFmtId="4" fontId="11" fillId="3" borderId="0" xfId="0" applyNumberFormat="1" applyFont="1" applyFill="1"/>
    <xf numFmtId="0" fontId="11" fillId="3" borderId="0" xfId="0" applyFont="1" applyFill="1"/>
    <xf numFmtId="0" fontId="9" fillId="3" borderId="0" xfId="0" applyFont="1" applyFill="1"/>
    <xf numFmtId="164" fontId="12" fillId="3" borderId="1" xfId="2" applyNumberFormat="1" applyFont="1" applyFill="1" applyBorder="1" applyAlignment="1">
      <alignment wrapText="1"/>
    </xf>
    <xf numFmtId="164" fontId="26" fillId="3" borderId="1" xfId="2" applyNumberFormat="1" applyFont="1" applyFill="1" applyBorder="1" applyAlignment="1">
      <alignment wrapText="1"/>
    </xf>
    <xf numFmtId="3" fontId="31" fillId="0" borderId="0" xfId="0" applyNumberFormat="1" applyFont="1" applyAlignment="1">
      <alignment horizontal="left"/>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xf>
  </cellXfs>
  <cellStyles count="7">
    <cellStyle name="Normal" xfId="0" builtinId="0"/>
    <cellStyle name="Normal 2" xfId="1" xr:uid="{00000000-0005-0000-0000-000001000000}"/>
    <cellStyle name="Normal 3" xfId="6" xr:uid="{D568B05E-AAD0-405E-B625-F8A9F6D893FA}"/>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1"/>
  <sheetViews>
    <sheetView zoomScaleNormal="100" workbookViewId="0">
      <pane xSplit="3" ySplit="7" topLeftCell="D8" activePane="bottomRight" state="frozen"/>
      <selection activeCell="B2" sqref="B2"/>
      <selection pane="topRight" activeCell="B2" sqref="B2"/>
      <selection pane="bottomLeft" activeCell="B2" sqref="B2"/>
      <selection pane="bottomRight"/>
    </sheetView>
  </sheetViews>
  <sheetFormatPr defaultColWidth="9.140625" defaultRowHeight="12.75"/>
  <cols>
    <col min="1" max="1" width="11" style="33" customWidth="1"/>
    <col min="2" max="2" width="59.5703125" style="6" customWidth="1"/>
    <col min="3" max="3" width="15" style="25" customWidth="1"/>
    <col min="4" max="4" width="13.7109375" style="25" customWidth="1"/>
    <col min="5" max="6" width="18" style="25"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6.5">
      <c r="A1" s="140" t="s">
        <v>514</v>
      </c>
    </row>
    <row r="2" spans="1:165" ht="15">
      <c r="B2" s="93" t="s">
        <v>516</v>
      </c>
      <c r="C2" s="83"/>
      <c r="D2" s="83"/>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row>
    <row r="3" spans="1:165" ht="15">
      <c r="B3" s="1"/>
      <c r="C3" s="38"/>
      <c r="D3" s="38"/>
      <c r="E3" s="38"/>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row>
    <row r="4" spans="1:165" ht="15">
      <c r="A4" s="2"/>
      <c r="B4" s="3"/>
      <c r="C4" s="38"/>
      <c r="D4" s="38"/>
      <c r="E4" s="38"/>
      <c r="FG4" s="5"/>
    </row>
    <row r="5" spans="1:165" ht="12.75" customHeight="1">
      <c r="F5" s="83" t="s">
        <v>0</v>
      </c>
      <c r="G5" s="142"/>
      <c r="H5" s="142"/>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3"/>
      <c r="EJ5" s="143"/>
      <c r="EK5" s="143"/>
      <c r="EL5" s="143"/>
      <c r="EM5" s="143"/>
      <c r="EN5" s="141"/>
      <c r="EO5" s="141"/>
      <c r="EP5" s="141"/>
      <c r="EQ5" s="141"/>
      <c r="ER5" s="141"/>
      <c r="ES5" s="141"/>
      <c r="ET5" s="141"/>
      <c r="EU5" s="141"/>
      <c r="EV5" s="141"/>
      <c r="EW5" s="141"/>
      <c r="EX5" s="141"/>
      <c r="EY5" s="141"/>
      <c r="EZ5" s="141"/>
      <c r="FA5" s="141"/>
      <c r="FB5" s="141"/>
      <c r="FC5" s="141"/>
      <c r="FD5" s="141"/>
      <c r="FE5" s="141"/>
      <c r="FF5" s="141"/>
      <c r="FG5" s="141"/>
    </row>
    <row r="6" spans="1:165" ht="114.75">
      <c r="A6" s="7" t="s">
        <v>1</v>
      </c>
      <c r="B6" s="7" t="s">
        <v>2</v>
      </c>
      <c r="C6" s="7" t="s">
        <v>517</v>
      </c>
      <c r="D6" s="8" t="s">
        <v>518</v>
      </c>
      <c r="E6" s="127" t="s">
        <v>3</v>
      </c>
      <c r="F6" s="127" t="s">
        <v>4</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row>
    <row r="7" spans="1:165" s="13" customFormat="1">
      <c r="A7" s="10"/>
      <c r="B7" s="11"/>
      <c r="C7" s="82"/>
      <c r="D7" s="82"/>
      <c r="E7" s="128"/>
      <c r="F7" s="128"/>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row>
    <row r="8" spans="1:165">
      <c r="A8" s="84" t="s">
        <v>5</v>
      </c>
      <c r="B8" s="14" t="s">
        <v>6</v>
      </c>
      <c r="C8" s="15">
        <f>+C9+C67+C105+C93+C96+C91</f>
        <v>722230000</v>
      </c>
      <c r="D8" s="15">
        <f>+D9+D67+D105+D93+D91</f>
        <v>149721000</v>
      </c>
      <c r="E8" s="15">
        <f>+E9+E67+E105+E93+E91</f>
        <v>66711890.379999995</v>
      </c>
      <c r="F8" s="15">
        <f>+F9+F67+F105+F93+F91</f>
        <v>66711890.379999995</v>
      </c>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5"/>
      <c r="FI8" s="25"/>
    </row>
    <row r="9" spans="1:165">
      <c r="A9" s="84" t="s">
        <v>7</v>
      </c>
      <c r="B9" s="14" t="s">
        <v>8</v>
      </c>
      <c r="C9" s="15">
        <f t="shared" ref="C9:F9" si="0">+C15+C53+C10</f>
        <v>722230000</v>
      </c>
      <c r="D9" s="15">
        <f t="shared" si="0"/>
        <v>149721000</v>
      </c>
      <c r="E9" s="15">
        <f t="shared" si="0"/>
        <v>68474007.379999995</v>
      </c>
      <c r="F9" s="15">
        <f t="shared" si="0"/>
        <v>68474007.379999995</v>
      </c>
      <c r="G9" s="25"/>
      <c r="H9" s="25"/>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5"/>
      <c r="FI9" s="25"/>
    </row>
    <row r="10" spans="1:165">
      <c r="A10" s="84" t="s">
        <v>9</v>
      </c>
      <c r="B10" s="14" t="s">
        <v>10</v>
      </c>
      <c r="C10" s="15">
        <f t="shared" ref="C10:F10" si="1">+C11+C12+C13+C14</f>
        <v>0</v>
      </c>
      <c r="D10" s="15">
        <f t="shared" si="1"/>
        <v>0</v>
      </c>
      <c r="E10" s="15">
        <f t="shared" si="1"/>
        <v>0</v>
      </c>
      <c r="F10" s="15">
        <f t="shared" si="1"/>
        <v>0</v>
      </c>
      <c r="G10" s="25"/>
      <c r="H10" s="25"/>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5"/>
      <c r="FI10" s="25"/>
    </row>
    <row r="11" spans="1:165" ht="38.25">
      <c r="A11" s="84" t="s">
        <v>11</v>
      </c>
      <c r="B11" s="14" t="s">
        <v>12</v>
      </c>
      <c r="C11" s="15"/>
      <c r="D11" s="15"/>
      <c r="E11" s="15"/>
      <c r="F11" s="1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5"/>
      <c r="FI11" s="25"/>
    </row>
    <row r="12" spans="1:165" ht="38.25">
      <c r="A12" s="84" t="s">
        <v>13</v>
      </c>
      <c r="B12" s="14" t="s">
        <v>14</v>
      </c>
      <c r="C12" s="15"/>
      <c r="D12" s="15"/>
      <c r="E12" s="15"/>
      <c r="F12" s="15"/>
      <c r="G12" s="25"/>
      <c r="H12" s="25"/>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5"/>
      <c r="FI12" s="25"/>
    </row>
    <row r="13" spans="1:165" ht="25.5">
      <c r="A13" s="84" t="s">
        <v>15</v>
      </c>
      <c r="B13" s="14" t="s">
        <v>16</v>
      </c>
      <c r="C13" s="15"/>
      <c r="D13" s="15"/>
      <c r="E13" s="15"/>
      <c r="F13" s="15"/>
      <c r="G13" s="25"/>
      <c r="H13" s="2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5"/>
      <c r="FI13" s="25"/>
    </row>
    <row r="14" spans="1:165" ht="38.25">
      <c r="A14" s="84" t="s">
        <v>17</v>
      </c>
      <c r="B14" s="14" t="s">
        <v>18</v>
      </c>
      <c r="C14" s="15"/>
      <c r="D14" s="15"/>
      <c r="E14" s="15"/>
      <c r="F14" s="15"/>
      <c r="G14" s="25"/>
      <c r="H14" s="25"/>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5"/>
      <c r="FI14" s="25"/>
    </row>
    <row r="15" spans="1:165">
      <c r="A15" s="84" t="s">
        <v>19</v>
      </c>
      <c r="B15" s="14" t="s">
        <v>20</v>
      </c>
      <c r="C15" s="15">
        <f t="shared" ref="C15:F15" si="2">+C16+C29</f>
        <v>721447000</v>
      </c>
      <c r="D15" s="15">
        <f t="shared" si="2"/>
        <v>149420000</v>
      </c>
      <c r="E15" s="15">
        <f t="shared" si="2"/>
        <v>68438106.299999997</v>
      </c>
      <c r="F15" s="15">
        <f t="shared" si="2"/>
        <v>68438106.299999997</v>
      </c>
      <c r="G15" s="25"/>
      <c r="H15" s="25"/>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5"/>
      <c r="FI15" s="25"/>
    </row>
    <row r="16" spans="1:165">
      <c r="A16" s="84" t="s">
        <v>21</v>
      </c>
      <c r="B16" s="14" t="s">
        <v>22</v>
      </c>
      <c r="C16" s="15">
        <f t="shared" ref="C16:F16" si="3">+C17+C25+C28</f>
        <v>45861000</v>
      </c>
      <c r="D16" s="15">
        <f t="shared" si="3"/>
        <v>7699000</v>
      </c>
      <c r="E16" s="15">
        <f t="shared" si="3"/>
        <v>4741821.3</v>
      </c>
      <c r="F16" s="15">
        <f t="shared" si="3"/>
        <v>4741821.3</v>
      </c>
      <c r="G16" s="25"/>
      <c r="H16" s="25"/>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5"/>
      <c r="FI16" s="25"/>
    </row>
    <row r="17" spans="1:165" ht="25.5">
      <c r="A17" s="84" t="s">
        <v>23</v>
      </c>
      <c r="B17" s="14" t="s">
        <v>24</v>
      </c>
      <c r="C17" s="15">
        <f t="shared" ref="C17:F17" si="4">C18+C19+C21+C22+C23+C20+C24</f>
        <v>961000</v>
      </c>
      <c r="D17" s="15">
        <f t="shared" si="4"/>
        <v>229000</v>
      </c>
      <c r="E17" s="15">
        <f t="shared" si="4"/>
        <v>768990</v>
      </c>
      <c r="F17" s="15">
        <f t="shared" si="4"/>
        <v>768990</v>
      </c>
      <c r="G17" s="25"/>
      <c r="H17" s="25"/>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5"/>
      <c r="FI17" s="25"/>
    </row>
    <row r="18" spans="1:165" ht="25.5">
      <c r="A18" s="85" t="s">
        <v>25</v>
      </c>
      <c r="B18" s="16" t="s">
        <v>26</v>
      </c>
      <c r="C18" s="15">
        <v>961000</v>
      </c>
      <c r="D18" s="15">
        <v>229000</v>
      </c>
      <c r="E18" s="129">
        <v>659973</v>
      </c>
      <c r="F18" s="129">
        <v>659973</v>
      </c>
      <c r="G18" s="25"/>
      <c r="H18" s="25"/>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5"/>
      <c r="FI18" s="25"/>
    </row>
    <row r="19" spans="1:165" ht="25.5">
      <c r="A19" s="85" t="s">
        <v>27</v>
      </c>
      <c r="B19" s="16" t="s">
        <v>28</v>
      </c>
      <c r="C19" s="15"/>
      <c r="D19" s="15"/>
      <c r="E19" s="129"/>
      <c r="F19" s="129"/>
      <c r="G19" s="25"/>
      <c r="H19" s="25"/>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5"/>
      <c r="FI19" s="25"/>
    </row>
    <row r="20" spans="1:165">
      <c r="A20" s="85" t="s">
        <v>29</v>
      </c>
      <c r="B20" s="16" t="s">
        <v>30</v>
      </c>
      <c r="C20" s="15"/>
      <c r="D20" s="15"/>
      <c r="E20" s="129"/>
      <c r="F20" s="129"/>
      <c r="G20" s="25"/>
      <c r="H20" s="25"/>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5"/>
      <c r="FI20" s="25"/>
    </row>
    <row r="21" spans="1:165" ht="25.5">
      <c r="A21" s="85" t="s">
        <v>31</v>
      </c>
      <c r="B21" s="16" t="s">
        <v>32</v>
      </c>
      <c r="C21" s="15"/>
      <c r="D21" s="15"/>
      <c r="E21" s="129"/>
      <c r="F21" s="129"/>
      <c r="G21" s="25"/>
      <c r="H21" s="25"/>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5"/>
      <c r="FI21" s="25"/>
    </row>
    <row r="22" spans="1:165" ht="25.5">
      <c r="A22" s="85" t="s">
        <v>33</v>
      </c>
      <c r="B22" s="16" t="s">
        <v>34</v>
      </c>
      <c r="C22" s="15"/>
      <c r="D22" s="15"/>
      <c r="E22" s="129"/>
      <c r="F22" s="129"/>
      <c r="G22" s="25"/>
      <c r="H22" s="25"/>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5"/>
      <c r="FI22" s="25"/>
    </row>
    <row r="23" spans="1:165" ht="43.5" customHeight="1">
      <c r="A23" s="85" t="s">
        <v>35</v>
      </c>
      <c r="B23" s="86" t="s">
        <v>36</v>
      </c>
      <c r="C23" s="15"/>
      <c r="D23" s="15"/>
      <c r="E23" s="129">
        <v>2</v>
      </c>
      <c r="F23" s="129">
        <v>2</v>
      </c>
      <c r="G23" s="25"/>
      <c r="H23" s="25"/>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5"/>
      <c r="FI23" s="25"/>
    </row>
    <row r="24" spans="1:165" ht="43.5" customHeight="1">
      <c r="A24" s="85" t="s">
        <v>37</v>
      </c>
      <c r="B24" s="86" t="s">
        <v>38</v>
      </c>
      <c r="C24" s="15"/>
      <c r="D24" s="15"/>
      <c r="E24" s="129">
        <v>109015</v>
      </c>
      <c r="F24" s="129">
        <v>109015</v>
      </c>
      <c r="G24" s="25"/>
      <c r="H24" s="25"/>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5"/>
      <c r="FI24" s="25"/>
    </row>
    <row r="25" spans="1:165">
      <c r="A25" s="84" t="s">
        <v>39</v>
      </c>
      <c r="B25" s="87" t="s">
        <v>40</v>
      </c>
      <c r="C25" s="17">
        <f t="shared" ref="C25:F25" si="5">C26+C27</f>
        <v>0</v>
      </c>
      <c r="D25" s="17">
        <f t="shared" si="5"/>
        <v>0</v>
      </c>
      <c r="E25" s="17">
        <f t="shared" si="5"/>
        <v>68457</v>
      </c>
      <c r="F25" s="17">
        <f t="shared" si="5"/>
        <v>68457</v>
      </c>
      <c r="G25" s="25"/>
      <c r="H25" s="25"/>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5"/>
      <c r="FI25" s="25"/>
    </row>
    <row r="26" spans="1:165">
      <c r="A26" s="85" t="s">
        <v>41</v>
      </c>
      <c r="B26" s="86" t="s">
        <v>42</v>
      </c>
      <c r="C26" s="15"/>
      <c r="D26" s="15"/>
      <c r="E26" s="129">
        <v>68457</v>
      </c>
      <c r="F26" s="129">
        <v>68457</v>
      </c>
      <c r="G26" s="25"/>
      <c r="H26" s="25"/>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5"/>
      <c r="FI26" s="25"/>
    </row>
    <row r="27" spans="1:165" ht="25.5">
      <c r="A27" s="85" t="s">
        <v>43</v>
      </c>
      <c r="B27" s="86" t="s">
        <v>44</v>
      </c>
      <c r="C27" s="15"/>
      <c r="D27" s="15"/>
      <c r="E27" s="129"/>
      <c r="F27" s="129"/>
      <c r="G27" s="25"/>
      <c r="H27" s="25"/>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5"/>
      <c r="FI27" s="25"/>
    </row>
    <row r="28" spans="1:165" ht="25.5">
      <c r="A28" s="85" t="s">
        <v>45</v>
      </c>
      <c r="B28" s="86" t="s">
        <v>46</v>
      </c>
      <c r="C28" s="15">
        <v>44900000</v>
      </c>
      <c r="D28" s="15">
        <v>7470000</v>
      </c>
      <c r="E28" s="129">
        <v>3904374.3</v>
      </c>
      <c r="F28" s="129">
        <v>3904374.3</v>
      </c>
      <c r="G28" s="25"/>
      <c r="H28" s="25"/>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5"/>
      <c r="FI28" s="25"/>
    </row>
    <row r="29" spans="1:165">
      <c r="A29" s="84" t="s">
        <v>47</v>
      </c>
      <c r="B29" s="14" t="s">
        <v>48</v>
      </c>
      <c r="C29" s="15">
        <f t="shared" ref="C29:F29" si="6">C30+C36+C52+C37+C38+C39+C40+C41+C42+C43+C44+C45+C46+C47+C48+C49+C50+C51</f>
        <v>675586000</v>
      </c>
      <c r="D29" s="15">
        <f t="shared" si="6"/>
        <v>141721000</v>
      </c>
      <c r="E29" s="15">
        <f t="shared" si="6"/>
        <v>63696285</v>
      </c>
      <c r="F29" s="15">
        <f t="shared" si="6"/>
        <v>63696285</v>
      </c>
      <c r="G29" s="25"/>
      <c r="H29" s="25"/>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5"/>
      <c r="FI29" s="25"/>
    </row>
    <row r="30" spans="1:165" ht="25.5">
      <c r="A30" s="84" t="s">
        <v>49</v>
      </c>
      <c r="B30" s="14" t="s">
        <v>50</v>
      </c>
      <c r="C30" s="15">
        <f t="shared" ref="C30:F30" si="7">C31+C32+C33+C34+C35</f>
        <v>651063000</v>
      </c>
      <c r="D30" s="15">
        <f t="shared" si="7"/>
        <v>137617000</v>
      </c>
      <c r="E30" s="15">
        <f t="shared" si="7"/>
        <v>62425140</v>
      </c>
      <c r="F30" s="15">
        <f t="shared" si="7"/>
        <v>62425140</v>
      </c>
      <c r="G30" s="25"/>
      <c r="H30" s="25"/>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5"/>
      <c r="FI30" s="25"/>
    </row>
    <row r="31" spans="1:165" ht="25.5">
      <c r="A31" s="85" t="s">
        <v>51</v>
      </c>
      <c r="B31" s="16" t="s">
        <v>52</v>
      </c>
      <c r="C31" s="15">
        <v>651063000</v>
      </c>
      <c r="D31" s="15">
        <v>137617000</v>
      </c>
      <c r="E31" s="129">
        <v>62402384</v>
      </c>
      <c r="F31" s="129">
        <v>62402384</v>
      </c>
      <c r="G31" s="25"/>
      <c r="H31" s="25"/>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5"/>
      <c r="FI31" s="25"/>
    </row>
    <row r="32" spans="1:165" ht="38.25">
      <c r="A32" s="85" t="s">
        <v>53</v>
      </c>
      <c r="B32" s="88" t="s">
        <v>54</v>
      </c>
      <c r="C32" s="15"/>
      <c r="D32" s="15"/>
      <c r="E32" s="129">
        <v>22748</v>
      </c>
      <c r="F32" s="129">
        <v>22748</v>
      </c>
      <c r="G32" s="25"/>
      <c r="H32" s="25"/>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5"/>
      <c r="FI32" s="25"/>
    </row>
    <row r="33" spans="1:165" ht="27.75" customHeight="1">
      <c r="A33" s="85" t="s">
        <v>55</v>
      </c>
      <c r="B33" s="16" t="s">
        <v>56</v>
      </c>
      <c r="C33" s="15"/>
      <c r="D33" s="15"/>
      <c r="E33" s="129"/>
      <c r="F33" s="129"/>
      <c r="G33" s="25"/>
      <c r="H33" s="25"/>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5"/>
      <c r="FI33" s="25"/>
    </row>
    <row r="34" spans="1:165">
      <c r="A34" s="85" t="s">
        <v>57</v>
      </c>
      <c r="B34" s="16" t="s">
        <v>58</v>
      </c>
      <c r="C34" s="15"/>
      <c r="D34" s="15"/>
      <c r="E34" s="129">
        <v>8</v>
      </c>
      <c r="F34" s="129">
        <v>8</v>
      </c>
      <c r="G34" s="25"/>
      <c r="H34" s="25"/>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5"/>
      <c r="FI34" s="25"/>
    </row>
    <row r="35" spans="1:165">
      <c r="A35" s="85" t="s">
        <v>59</v>
      </c>
      <c r="B35" s="16" t="s">
        <v>60</v>
      </c>
      <c r="C35" s="15"/>
      <c r="D35" s="15"/>
      <c r="E35" s="129"/>
      <c r="F35" s="129"/>
      <c r="G35" s="25"/>
      <c r="H35" s="25"/>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5"/>
      <c r="FI35" s="25"/>
    </row>
    <row r="36" spans="1:165">
      <c r="A36" s="85" t="s">
        <v>61</v>
      </c>
      <c r="B36" s="16" t="s">
        <v>62</v>
      </c>
      <c r="C36" s="15"/>
      <c r="D36" s="15"/>
      <c r="E36" s="129"/>
      <c r="F36" s="129"/>
      <c r="G36" s="25"/>
      <c r="H36" s="25"/>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5"/>
      <c r="FI36" s="25"/>
    </row>
    <row r="37" spans="1:165" ht="25.5">
      <c r="A37" s="85" t="s">
        <v>63</v>
      </c>
      <c r="B37" s="89" t="s">
        <v>64</v>
      </c>
      <c r="C37" s="15"/>
      <c r="D37" s="15"/>
      <c r="E37" s="129"/>
      <c r="F37" s="129"/>
      <c r="G37" s="25"/>
      <c r="H37" s="25"/>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5"/>
      <c r="FI37" s="25"/>
    </row>
    <row r="38" spans="1:165" ht="38.25">
      <c r="A38" s="85" t="s">
        <v>65</v>
      </c>
      <c r="B38" s="16" t="s">
        <v>66</v>
      </c>
      <c r="C38" s="15">
        <v>39000</v>
      </c>
      <c r="D38" s="15">
        <v>9000</v>
      </c>
      <c r="E38" s="129">
        <v>4782</v>
      </c>
      <c r="F38" s="129">
        <v>4782</v>
      </c>
      <c r="G38" s="25"/>
      <c r="H38" s="25"/>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5"/>
      <c r="FI38" s="25"/>
    </row>
    <row r="39" spans="1:165" ht="51">
      <c r="A39" s="85" t="s">
        <v>67</v>
      </c>
      <c r="B39" s="16" t="s">
        <v>68</v>
      </c>
      <c r="C39" s="15"/>
      <c r="D39" s="15"/>
      <c r="E39" s="129">
        <v>-618</v>
      </c>
      <c r="F39" s="129">
        <v>-618</v>
      </c>
      <c r="G39" s="25"/>
      <c r="H39" s="25"/>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5"/>
      <c r="FI39" s="25"/>
    </row>
    <row r="40" spans="1:165" ht="38.25">
      <c r="A40" s="85" t="s">
        <v>69</v>
      </c>
      <c r="B40" s="16" t="s">
        <v>70</v>
      </c>
      <c r="C40" s="15"/>
      <c r="D40" s="15"/>
      <c r="E40" s="129"/>
      <c r="F40" s="129"/>
      <c r="G40" s="25"/>
      <c r="H40" s="2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5"/>
      <c r="FI40" s="25"/>
    </row>
    <row r="41" spans="1:165" ht="38.25">
      <c r="A41" s="85" t="s">
        <v>71</v>
      </c>
      <c r="B41" s="16" t="s">
        <v>72</v>
      </c>
      <c r="C41" s="15"/>
      <c r="D41" s="15"/>
      <c r="E41" s="129"/>
      <c r="F41" s="129"/>
      <c r="G41" s="25"/>
      <c r="H41" s="25"/>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5"/>
      <c r="FI41" s="25"/>
    </row>
    <row r="42" spans="1:165" ht="38.25">
      <c r="A42" s="85" t="s">
        <v>73</v>
      </c>
      <c r="B42" s="16" t="s">
        <v>74</v>
      </c>
      <c r="C42" s="15"/>
      <c r="D42" s="15"/>
      <c r="E42" s="129"/>
      <c r="F42" s="129"/>
      <c r="G42" s="25"/>
      <c r="H42" s="2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5"/>
      <c r="FI42" s="25"/>
    </row>
    <row r="43" spans="1:165" ht="38.25">
      <c r="A43" s="85" t="s">
        <v>75</v>
      </c>
      <c r="B43" s="16" t="s">
        <v>76</v>
      </c>
      <c r="C43" s="15"/>
      <c r="D43" s="15"/>
      <c r="E43" s="129"/>
      <c r="F43" s="129"/>
      <c r="G43" s="25"/>
      <c r="H43" s="25"/>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5"/>
      <c r="FI43" s="25"/>
    </row>
    <row r="44" spans="1:165" ht="25.5">
      <c r="A44" s="85" t="s">
        <v>77</v>
      </c>
      <c r="B44" s="16" t="s">
        <v>78</v>
      </c>
      <c r="C44" s="15">
        <v>113000</v>
      </c>
      <c r="D44" s="15">
        <v>16000</v>
      </c>
      <c r="E44" s="129">
        <v>103112</v>
      </c>
      <c r="F44" s="129">
        <v>103112</v>
      </c>
      <c r="G44" s="25"/>
      <c r="H44" s="25"/>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5"/>
      <c r="FI44" s="25"/>
    </row>
    <row r="45" spans="1:165" ht="25.5">
      <c r="A45" s="85" t="s">
        <v>79</v>
      </c>
      <c r="B45" s="16" t="s">
        <v>80</v>
      </c>
      <c r="C45" s="15"/>
      <c r="D45" s="15"/>
      <c r="E45" s="129">
        <v>249</v>
      </c>
      <c r="F45" s="129">
        <v>249</v>
      </c>
      <c r="G45" s="25"/>
      <c r="H45" s="25"/>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5"/>
      <c r="FI45" s="25"/>
    </row>
    <row r="46" spans="1:165">
      <c r="A46" s="85" t="s">
        <v>81</v>
      </c>
      <c r="B46" s="16" t="s">
        <v>82</v>
      </c>
      <c r="C46" s="15"/>
      <c r="D46" s="15"/>
      <c r="E46" s="129">
        <v>4605</v>
      </c>
      <c r="F46" s="129">
        <v>4605</v>
      </c>
      <c r="G46" s="25"/>
      <c r="H46" s="25"/>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5"/>
      <c r="FI46" s="25"/>
    </row>
    <row r="47" spans="1:165">
      <c r="A47" s="85" t="s">
        <v>83</v>
      </c>
      <c r="B47" s="16" t="s">
        <v>84</v>
      </c>
      <c r="C47" s="15">
        <v>139000</v>
      </c>
      <c r="D47" s="15">
        <v>33000</v>
      </c>
      <c r="E47" s="129">
        <v>11733</v>
      </c>
      <c r="F47" s="129">
        <v>11733</v>
      </c>
      <c r="G47" s="25"/>
      <c r="H47" s="25"/>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5"/>
      <c r="FI47" s="25"/>
    </row>
    <row r="48" spans="1:165" ht="38.25" customHeight="1">
      <c r="A48" s="90" t="s">
        <v>85</v>
      </c>
      <c r="B48" s="18" t="s">
        <v>86</v>
      </c>
      <c r="C48" s="15">
        <v>1000</v>
      </c>
      <c r="D48" s="15">
        <v>0</v>
      </c>
      <c r="E48" s="129"/>
      <c r="F48" s="129"/>
      <c r="G48" s="25"/>
      <c r="H48" s="25"/>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5"/>
      <c r="FI48" s="25"/>
    </row>
    <row r="49" spans="1:165">
      <c r="A49" s="90" t="s">
        <v>87</v>
      </c>
      <c r="B49" s="18" t="s">
        <v>88</v>
      </c>
      <c r="C49" s="15"/>
      <c r="D49" s="15"/>
      <c r="E49" s="129"/>
      <c r="F49" s="129"/>
      <c r="G49" s="25"/>
      <c r="H49" s="25"/>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5"/>
      <c r="FI49" s="25"/>
    </row>
    <row r="50" spans="1:165" ht="25.5">
      <c r="A50" s="90" t="s">
        <v>89</v>
      </c>
      <c r="B50" s="18" t="s">
        <v>90</v>
      </c>
      <c r="C50" s="15">
        <v>1188000</v>
      </c>
      <c r="D50" s="15">
        <v>282000</v>
      </c>
      <c r="E50" s="129">
        <v>181052</v>
      </c>
      <c r="F50" s="129">
        <v>181052</v>
      </c>
      <c r="G50" s="25"/>
      <c r="H50" s="25"/>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5"/>
      <c r="FI50" s="25"/>
    </row>
    <row r="51" spans="1:165">
      <c r="A51" s="90" t="s">
        <v>91</v>
      </c>
      <c r="B51" s="18" t="s">
        <v>92</v>
      </c>
      <c r="C51" s="15">
        <v>23043000</v>
      </c>
      <c r="D51" s="15">
        <v>3764000</v>
      </c>
      <c r="E51" s="129">
        <v>966230</v>
      </c>
      <c r="F51" s="129">
        <v>966230</v>
      </c>
      <c r="G51" s="25"/>
      <c r="H51" s="25"/>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5"/>
      <c r="FI51" s="25"/>
    </row>
    <row r="52" spans="1:165">
      <c r="A52" s="85" t="s">
        <v>93</v>
      </c>
      <c r="B52" s="16" t="s">
        <v>94</v>
      </c>
      <c r="C52" s="15"/>
      <c r="D52" s="15"/>
      <c r="E52" s="129"/>
      <c r="F52" s="129"/>
      <c r="G52" s="25"/>
      <c r="H52" s="25"/>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5"/>
      <c r="FI52" s="25"/>
    </row>
    <row r="53" spans="1:165">
      <c r="A53" s="84" t="s">
        <v>95</v>
      </c>
      <c r="B53" s="14" t="s">
        <v>96</v>
      </c>
      <c r="C53" s="15">
        <f t="shared" ref="C53:F53" si="8">+C54+C59</f>
        <v>783000</v>
      </c>
      <c r="D53" s="15">
        <f t="shared" si="8"/>
        <v>301000</v>
      </c>
      <c r="E53" s="15">
        <f t="shared" si="8"/>
        <v>35901.08</v>
      </c>
      <c r="F53" s="15">
        <f t="shared" si="8"/>
        <v>35901.08</v>
      </c>
      <c r="G53" s="25"/>
      <c r="H53" s="25"/>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5"/>
      <c r="FI53" s="25"/>
    </row>
    <row r="54" spans="1:165">
      <c r="A54" s="84" t="s">
        <v>97</v>
      </c>
      <c r="B54" s="14" t="s">
        <v>98</v>
      </c>
      <c r="C54" s="15">
        <f t="shared" ref="C54:F54" si="9">+C55+C57</f>
        <v>236000</v>
      </c>
      <c r="D54" s="15">
        <f t="shared" si="9"/>
        <v>58000</v>
      </c>
      <c r="E54" s="15">
        <f t="shared" si="9"/>
        <v>20011.080000000002</v>
      </c>
      <c r="F54" s="15">
        <f t="shared" si="9"/>
        <v>20011.080000000002</v>
      </c>
      <c r="G54" s="25"/>
      <c r="H54" s="25"/>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5"/>
      <c r="FI54" s="25"/>
    </row>
    <row r="55" spans="1:165">
      <c r="A55" s="84" t="s">
        <v>99</v>
      </c>
      <c r="B55" s="14" t="s">
        <v>100</v>
      </c>
      <c r="C55" s="15">
        <f t="shared" ref="C55:F55" si="10">+C56</f>
        <v>236000</v>
      </c>
      <c r="D55" s="15">
        <f t="shared" si="10"/>
        <v>58000</v>
      </c>
      <c r="E55" s="15">
        <f t="shared" si="10"/>
        <v>20011.080000000002</v>
      </c>
      <c r="F55" s="15">
        <f t="shared" si="10"/>
        <v>20011.080000000002</v>
      </c>
      <c r="G55" s="25"/>
      <c r="H55" s="25"/>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5"/>
      <c r="FI55" s="25"/>
    </row>
    <row r="56" spans="1:165">
      <c r="A56" s="85" t="s">
        <v>101</v>
      </c>
      <c r="B56" s="16" t="s">
        <v>102</v>
      </c>
      <c r="C56" s="15">
        <v>236000</v>
      </c>
      <c r="D56" s="15">
        <v>58000</v>
      </c>
      <c r="E56" s="129">
        <v>20011.080000000002</v>
      </c>
      <c r="F56" s="129">
        <v>20011.080000000002</v>
      </c>
      <c r="G56" s="25"/>
      <c r="H56" s="25"/>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5"/>
      <c r="FI56" s="25"/>
    </row>
    <row r="57" spans="1:165">
      <c r="A57" s="84" t="s">
        <v>103</v>
      </c>
      <c r="B57" s="14" t="s">
        <v>104</v>
      </c>
      <c r="C57" s="15">
        <f t="shared" ref="C57:F57" si="11">+C58</f>
        <v>0</v>
      </c>
      <c r="D57" s="15">
        <f t="shared" si="11"/>
        <v>0</v>
      </c>
      <c r="E57" s="15">
        <f t="shared" si="11"/>
        <v>0</v>
      </c>
      <c r="F57" s="15">
        <f t="shared" si="11"/>
        <v>0</v>
      </c>
      <c r="G57" s="25"/>
      <c r="H57" s="25"/>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5"/>
      <c r="FI57" s="25"/>
    </row>
    <row r="58" spans="1:165">
      <c r="A58" s="85" t="s">
        <v>105</v>
      </c>
      <c r="B58" s="16" t="s">
        <v>106</v>
      </c>
      <c r="C58" s="15"/>
      <c r="D58" s="15"/>
      <c r="E58" s="129"/>
      <c r="F58" s="129"/>
      <c r="G58" s="25"/>
      <c r="H58" s="25"/>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5"/>
      <c r="FI58" s="25"/>
    </row>
    <row r="59" spans="1:165" s="19" customFormat="1">
      <c r="A59" s="91" t="s">
        <v>107</v>
      </c>
      <c r="B59" s="14" t="s">
        <v>108</v>
      </c>
      <c r="C59" s="15">
        <f t="shared" ref="C59:F59" si="12">+C60+C65</f>
        <v>547000</v>
      </c>
      <c r="D59" s="15">
        <f t="shared" si="12"/>
        <v>243000</v>
      </c>
      <c r="E59" s="15">
        <f t="shared" si="12"/>
        <v>15890</v>
      </c>
      <c r="F59" s="15">
        <f t="shared" si="12"/>
        <v>15890</v>
      </c>
      <c r="G59" s="4"/>
      <c r="H59" s="25"/>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row>
    <row r="60" spans="1:165">
      <c r="A60" s="84" t="s">
        <v>109</v>
      </c>
      <c r="B60" s="14" t="s">
        <v>110</v>
      </c>
      <c r="C60" s="15">
        <f t="shared" ref="C60:F60" si="13">C64+C62+C63+C61</f>
        <v>547000</v>
      </c>
      <c r="D60" s="15">
        <f t="shared" si="13"/>
        <v>243000</v>
      </c>
      <c r="E60" s="15">
        <f t="shared" si="13"/>
        <v>15890</v>
      </c>
      <c r="F60" s="15">
        <f t="shared" si="13"/>
        <v>15890</v>
      </c>
      <c r="G60" s="25"/>
      <c r="H60" s="25"/>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5"/>
      <c r="FI60" s="25"/>
    </row>
    <row r="61" spans="1:165">
      <c r="A61" s="84" t="s">
        <v>111</v>
      </c>
      <c r="B61" s="14" t="s">
        <v>112</v>
      </c>
      <c r="C61" s="15"/>
      <c r="D61" s="15"/>
      <c r="E61" s="15">
        <v>3140</v>
      </c>
      <c r="F61" s="15">
        <v>3140</v>
      </c>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5"/>
      <c r="FI61" s="25"/>
    </row>
    <row r="62" spans="1:165">
      <c r="A62" s="20" t="s">
        <v>113</v>
      </c>
      <c r="B62" s="14" t="s">
        <v>114</v>
      </c>
      <c r="C62" s="15"/>
      <c r="D62" s="15"/>
      <c r="E62" s="15"/>
      <c r="F62" s="15"/>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5"/>
      <c r="FI62" s="25"/>
    </row>
    <row r="63" spans="1:165">
      <c r="A63" s="20" t="s">
        <v>115</v>
      </c>
      <c r="B63" s="14" t="s">
        <v>116</v>
      </c>
      <c r="C63" s="15"/>
      <c r="D63" s="15"/>
      <c r="E63" s="15"/>
      <c r="F63" s="15"/>
      <c r="G63" s="25"/>
      <c r="H63" s="2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5"/>
      <c r="FI63" s="25"/>
    </row>
    <row r="64" spans="1:165">
      <c r="A64" s="85" t="s">
        <v>117</v>
      </c>
      <c r="B64" s="21" t="s">
        <v>118</v>
      </c>
      <c r="C64" s="15">
        <v>547000</v>
      </c>
      <c r="D64" s="15">
        <v>243000</v>
      </c>
      <c r="E64" s="129">
        <v>12750</v>
      </c>
      <c r="F64" s="129">
        <v>12750</v>
      </c>
      <c r="G64" s="25"/>
      <c r="H64" s="2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5"/>
      <c r="FI64" s="25"/>
    </row>
    <row r="65" spans="1:165">
      <c r="A65" s="84" t="s">
        <v>119</v>
      </c>
      <c r="B65" s="14" t="s">
        <v>120</v>
      </c>
      <c r="C65" s="15">
        <f t="shared" ref="C65:F65" si="14">C66</f>
        <v>0</v>
      </c>
      <c r="D65" s="15">
        <f t="shared" si="14"/>
        <v>0</v>
      </c>
      <c r="E65" s="15">
        <f t="shared" si="14"/>
        <v>0</v>
      </c>
      <c r="F65" s="15">
        <f t="shared" si="14"/>
        <v>0</v>
      </c>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5"/>
      <c r="FI65" s="25"/>
    </row>
    <row r="66" spans="1:165">
      <c r="A66" s="85" t="s">
        <v>121</v>
      </c>
      <c r="B66" s="21" t="s">
        <v>122</v>
      </c>
      <c r="C66" s="15"/>
      <c r="D66" s="15"/>
      <c r="E66" s="129"/>
      <c r="F66" s="129"/>
      <c r="G66" s="25"/>
      <c r="H66" s="25"/>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5"/>
      <c r="FI66" s="25"/>
    </row>
    <row r="67" spans="1:165">
      <c r="A67" s="84" t="s">
        <v>123</v>
      </c>
      <c r="B67" s="14" t="s">
        <v>124</v>
      </c>
      <c r="C67" s="15">
        <f t="shared" ref="C67:F67" si="15">+C68</f>
        <v>0</v>
      </c>
      <c r="D67" s="15">
        <f t="shared" si="15"/>
        <v>0</v>
      </c>
      <c r="E67" s="15">
        <f t="shared" si="15"/>
        <v>-2</v>
      </c>
      <c r="F67" s="15">
        <f t="shared" si="15"/>
        <v>-2</v>
      </c>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5"/>
      <c r="FI67" s="25"/>
    </row>
    <row r="68" spans="1:165">
      <c r="A68" s="84" t="s">
        <v>125</v>
      </c>
      <c r="B68" s="14" t="s">
        <v>126</v>
      </c>
      <c r="C68" s="15">
        <f t="shared" ref="C68:F68" si="16">+C69+C82</f>
        <v>0</v>
      </c>
      <c r="D68" s="15">
        <f t="shared" si="16"/>
        <v>0</v>
      </c>
      <c r="E68" s="15">
        <f t="shared" si="16"/>
        <v>-2</v>
      </c>
      <c r="F68" s="15">
        <f t="shared" si="16"/>
        <v>-2</v>
      </c>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5"/>
      <c r="FI68" s="25"/>
    </row>
    <row r="69" spans="1:165">
      <c r="A69" s="84" t="s">
        <v>127</v>
      </c>
      <c r="B69" s="14" t="s">
        <v>128</v>
      </c>
      <c r="C69" s="15">
        <f t="shared" ref="C69:F69" si="17">C70+C71+C72+C73+C75+C76+C77+C78+C74+C79+C80+C81</f>
        <v>0</v>
      </c>
      <c r="D69" s="15">
        <f t="shared" si="17"/>
        <v>0</v>
      </c>
      <c r="E69" s="15">
        <f t="shared" si="17"/>
        <v>0</v>
      </c>
      <c r="F69" s="15">
        <f t="shared" si="17"/>
        <v>0</v>
      </c>
      <c r="G69" s="25"/>
      <c r="H69" s="2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5"/>
      <c r="FI69" s="25"/>
    </row>
    <row r="70" spans="1:165" ht="25.5">
      <c r="A70" s="85" t="s">
        <v>129</v>
      </c>
      <c r="B70" s="21" t="s">
        <v>130</v>
      </c>
      <c r="C70" s="15"/>
      <c r="D70" s="15"/>
      <c r="E70" s="129"/>
      <c r="F70" s="129"/>
      <c r="G70" s="25"/>
      <c r="H70" s="2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5"/>
      <c r="FI70" s="25"/>
    </row>
    <row r="71" spans="1:165" ht="25.5">
      <c r="A71" s="85" t="s">
        <v>131</v>
      </c>
      <c r="B71" s="21" t="s">
        <v>132</v>
      </c>
      <c r="C71" s="15"/>
      <c r="D71" s="15"/>
      <c r="E71" s="129"/>
      <c r="F71" s="129"/>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5"/>
      <c r="FI71" s="25"/>
    </row>
    <row r="72" spans="1:165" ht="25.5">
      <c r="A72" s="92" t="s">
        <v>133</v>
      </c>
      <c r="B72" s="21" t="s">
        <v>134</v>
      </c>
      <c r="C72" s="15"/>
      <c r="D72" s="15"/>
      <c r="E72" s="129"/>
      <c r="F72" s="129"/>
      <c r="G72" s="25"/>
      <c r="H72" s="2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5"/>
      <c r="FI72" s="25"/>
    </row>
    <row r="73" spans="1:165" ht="25.5">
      <c r="A73" s="85" t="s">
        <v>135</v>
      </c>
      <c r="B73" s="22" t="s">
        <v>136</v>
      </c>
      <c r="C73" s="15"/>
      <c r="D73" s="15"/>
      <c r="E73" s="129"/>
      <c r="F73" s="129"/>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5"/>
      <c r="FI73" s="25"/>
    </row>
    <row r="74" spans="1:165">
      <c r="A74" s="85" t="s">
        <v>137</v>
      </c>
      <c r="B74" s="22" t="s">
        <v>138</v>
      </c>
      <c r="C74" s="15"/>
      <c r="D74" s="15"/>
      <c r="E74" s="129"/>
      <c r="F74" s="129"/>
      <c r="G74" s="25"/>
      <c r="H74" s="2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5"/>
      <c r="FI74" s="25"/>
    </row>
    <row r="75" spans="1:165" ht="25.5">
      <c r="A75" s="85" t="s">
        <v>139</v>
      </c>
      <c r="B75" s="22" t="s">
        <v>140</v>
      </c>
      <c r="C75" s="15"/>
      <c r="D75" s="15"/>
      <c r="E75" s="129"/>
      <c r="F75" s="129"/>
      <c r="G75" s="25"/>
      <c r="H75" s="2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5"/>
      <c r="FI75" s="25"/>
    </row>
    <row r="76" spans="1:165" ht="25.5">
      <c r="A76" s="85" t="s">
        <v>141</v>
      </c>
      <c r="B76" s="22" t="s">
        <v>142</v>
      </c>
      <c r="C76" s="15"/>
      <c r="D76" s="15"/>
      <c r="E76" s="129"/>
      <c r="F76" s="129"/>
      <c r="G76" s="25"/>
      <c r="H76" s="2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5"/>
      <c r="FI76" s="25"/>
    </row>
    <row r="77" spans="1:165" ht="25.5">
      <c r="A77" s="85" t="s">
        <v>143</v>
      </c>
      <c r="B77" s="22" t="s">
        <v>144</v>
      </c>
      <c r="C77" s="15"/>
      <c r="D77" s="15"/>
      <c r="E77" s="129"/>
      <c r="F77" s="129"/>
      <c r="G77" s="25"/>
      <c r="H77" s="2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5"/>
      <c r="FI77" s="25"/>
    </row>
    <row r="78" spans="1:165" ht="51">
      <c r="A78" s="85" t="s">
        <v>145</v>
      </c>
      <c r="B78" s="22" t="s">
        <v>146</v>
      </c>
      <c r="C78" s="15"/>
      <c r="D78" s="15"/>
      <c r="E78" s="129"/>
      <c r="F78" s="129"/>
      <c r="G78" s="25"/>
      <c r="H78" s="2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5"/>
      <c r="FI78" s="25"/>
    </row>
    <row r="79" spans="1:165" ht="25.5">
      <c r="A79" s="85" t="s">
        <v>147</v>
      </c>
      <c r="B79" s="22" t="s">
        <v>148</v>
      </c>
      <c r="C79" s="15"/>
      <c r="D79" s="15"/>
      <c r="E79" s="129"/>
      <c r="F79" s="129"/>
      <c r="G79" s="25"/>
      <c r="H79" s="2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5"/>
      <c r="FI79" s="25"/>
    </row>
    <row r="80" spans="1:165" ht="25.5">
      <c r="A80" s="85" t="s">
        <v>149</v>
      </c>
      <c r="B80" s="22" t="s">
        <v>150</v>
      </c>
      <c r="C80" s="15"/>
      <c r="D80" s="15"/>
      <c r="E80" s="129"/>
      <c r="F80" s="129"/>
      <c r="G80" s="25"/>
      <c r="H80" s="2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5"/>
      <c r="FI80" s="25"/>
    </row>
    <row r="81" spans="1:165" ht="51">
      <c r="A81" s="85" t="s">
        <v>151</v>
      </c>
      <c r="B81" s="22" t="s">
        <v>152</v>
      </c>
      <c r="C81" s="15"/>
      <c r="D81" s="15"/>
      <c r="E81" s="129"/>
      <c r="F81" s="129"/>
      <c r="G81" s="25"/>
      <c r="H81" s="2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5"/>
      <c r="FI81" s="25"/>
    </row>
    <row r="82" spans="1:165">
      <c r="A82" s="84" t="s">
        <v>153</v>
      </c>
      <c r="B82" s="14" t="s">
        <v>154</v>
      </c>
      <c r="C82" s="15">
        <f t="shared" ref="C82:F82" si="18">+C83+C84+C85+C86+C87+C88+C89+C90</f>
        <v>0</v>
      </c>
      <c r="D82" s="15">
        <f t="shared" si="18"/>
        <v>0</v>
      </c>
      <c r="E82" s="15">
        <f t="shared" si="18"/>
        <v>-2</v>
      </c>
      <c r="F82" s="15">
        <f t="shared" si="18"/>
        <v>-2</v>
      </c>
      <c r="G82" s="25"/>
      <c r="H82" s="2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5"/>
      <c r="FI82" s="25"/>
    </row>
    <row r="83" spans="1:165" ht="25.5">
      <c r="A83" s="85" t="s">
        <v>155</v>
      </c>
      <c r="B83" s="16" t="s">
        <v>156</v>
      </c>
      <c r="C83" s="15"/>
      <c r="D83" s="15"/>
      <c r="E83" s="129"/>
      <c r="F83" s="129"/>
      <c r="G83" s="25"/>
      <c r="H83" s="2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5"/>
      <c r="FI83" s="25"/>
    </row>
    <row r="84" spans="1:165" ht="25.5">
      <c r="A84" s="85" t="s">
        <v>157</v>
      </c>
      <c r="B84" s="23" t="s">
        <v>136</v>
      </c>
      <c r="C84" s="15"/>
      <c r="D84" s="15"/>
      <c r="E84" s="129"/>
      <c r="F84" s="129"/>
      <c r="G84" s="25"/>
      <c r="H84" s="2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5"/>
      <c r="FI84" s="25"/>
    </row>
    <row r="85" spans="1:165" ht="38.25">
      <c r="A85" s="85" t="s">
        <v>158</v>
      </c>
      <c r="B85" s="16" t="s">
        <v>159</v>
      </c>
      <c r="C85" s="15"/>
      <c r="D85" s="15"/>
      <c r="E85" s="129"/>
      <c r="F85" s="129"/>
      <c r="G85" s="25"/>
      <c r="H85" s="2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5"/>
      <c r="FI85" s="25"/>
    </row>
    <row r="86" spans="1:165" ht="38.25">
      <c r="A86" s="85" t="s">
        <v>160</v>
      </c>
      <c r="B86" s="16" t="s">
        <v>161</v>
      </c>
      <c r="C86" s="15"/>
      <c r="D86" s="15"/>
      <c r="E86" s="129">
        <v>-2</v>
      </c>
      <c r="F86" s="129">
        <v>-2</v>
      </c>
      <c r="G86" s="25"/>
      <c r="H86" s="25"/>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5"/>
      <c r="FI86" s="25"/>
    </row>
    <row r="87" spans="1:165" ht="25.5">
      <c r="A87" s="85" t="s">
        <v>162</v>
      </c>
      <c r="B87" s="16" t="s">
        <v>140</v>
      </c>
      <c r="C87" s="15"/>
      <c r="D87" s="15"/>
      <c r="E87" s="129"/>
      <c r="F87" s="129"/>
      <c r="G87" s="25"/>
      <c r="H87" s="25"/>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25"/>
      <c r="FI87" s="25"/>
    </row>
    <row r="88" spans="1:165">
      <c r="A88" s="89" t="s">
        <v>163</v>
      </c>
      <c r="B88" s="16" t="s">
        <v>164</v>
      </c>
      <c r="C88" s="15"/>
      <c r="D88" s="15"/>
      <c r="E88" s="129"/>
      <c r="F88" s="129"/>
      <c r="H88" s="25"/>
      <c r="AT88" s="25"/>
      <c r="BT88" s="25"/>
      <c r="BU88" s="25"/>
      <c r="BV88" s="25"/>
      <c r="CN88" s="25"/>
    </row>
    <row r="89" spans="1:165" ht="63.75">
      <c r="A89" s="16" t="s">
        <v>165</v>
      </c>
      <c r="B89" s="24" t="s">
        <v>166</v>
      </c>
      <c r="C89" s="15"/>
      <c r="D89" s="15"/>
      <c r="E89" s="129"/>
      <c r="F89" s="129"/>
      <c r="H89" s="25"/>
      <c r="BT89" s="25"/>
      <c r="BU89" s="25"/>
      <c r="BV89" s="25"/>
      <c r="CN89" s="25"/>
    </row>
    <row r="90" spans="1:165" ht="25.5">
      <c r="A90" s="16" t="s">
        <v>167</v>
      </c>
      <c r="B90" s="26" t="s">
        <v>168</v>
      </c>
      <c r="C90" s="15"/>
      <c r="D90" s="15"/>
      <c r="E90" s="129"/>
      <c r="F90" s="129"/>
      <c r="H90" s="25"/>
      <c r="BT90" s="25"/>
      <c r="BU90" s="25"/>
      <c r="BV90" s="25"/>
      <c r="CN90" s="25"/>
    </row>
    <row r="91" spans="1:165" ht="25.5">
      <c r="A91" s="16" t="s">
        <v>169</v>
      </c>
      <c r="B91" s="27" t="s">
        <v>486</v>
      </c>
      <c r="C91" s="17">
        <f>C92</f>
        <v>0</v>
      </c>
      <c r="D91" s="17">
        <f t="shared" ref="D91:F91" si="19">D92</f>
        <v>0</v>
      </c>
      <c r="E91" s="17">
        <f t="shared" si="19"/>
        <v>0</v>
      </c>
      <c r="F91" s="17">
        <f t="shared" si="19"/>
        <v>0</v>
      </c>
      <c r="H91" s="25"/>
      <c r="BT91" s="25"/>
      <c r="BU91" s="25"/>
      <c r="BV91" s="25"/>
      <c r="CN91" s="25"/>
    </row>
    <row r="92" spans="1:165">
      <c r="A92" s="16" t="s">
        <v>171</v>
      </c>
      <c r="B92" s="26" t="s">
        <v>487</v>
      </c>
      <c r="C92" s="15"/>
      <c r="D92" s="15"/>
      <c r="E92" s="129"/>
      <c r="F92" s="129"/>
      <c r="G92" s="25"/>
      <c r="H92" s="25"/>
      <c r="I92" s="25"/>
      <c r="J92" s="25"/>
      <c r="BT92" s="25"/>
      <c r="BU92" s="25"/>
      <c r="BV92" s="25"/>
      <c r="CN92" s="25"/>
    </row>
    <row r="93" spans="1:165" ht="38.25">
      <c r="A93" s="16" t="s">
        <v>173</v>
      </c>
      <c r="B93" s="27" t="s">
        <v>170</v>
      </c>
      <c r="C93" s="17">
        <f>C94+C95</f>
        <v>0</v>
      </c>
      <c r="D93" s="17">
        <f>D94+D95</f>
        <v>0</v>
      </c>
      <c r="E93" s="17">
        <f>E94+E95</f>
        <v>0</v>
      </c>
      <c r="F93" s="17">
        <f>F94+F95</f>
        <v>0</v>
      </c>
      <c r="G93" s="25"/>
      <c r="H93" s="25"/>
      <c r="I93" s="25"/>
      <c r="J93" s="25"/>
      <c r="BT93" s="25"/>
      <c r="BU93" s="25"/>
      <c r="BV93" s="25"/>
      <c r="CN93" s="25"/>
    </row>
    <row r="94" spans="1:165">
      <c r="A94" s="16" t="s">
        <v>174</v>
      </c>
      <c r="B94" s="26" t="s">
        <v>172</v>
      </c>
      <c r="C94" s="17"/>
      <c r="D94" s="17"/>
      <c r="E94" s="17"/>
      <c r="F94" s="17"/>
      <c r="G94" s="25"/>
      <c r="H94" s="25"/>
      <c r="I94" s="25"/>
      <c r="J94" s="25"/>
      <c r="BT94" s="25"/>
      <c r="BU94" s="25"/>
      <c r="BV94" s="25"/>
      <c r="CN94" s="25"/>
    </row>
    <row r="95" spans="1:165">
      <c r="A95" s="16" t="s">
        <v>488</v>
      </c>
      <c r="B95" s="26" t="s">
        <v>473</v>
      </c>
      <c r="C95" s="17"/>
      <c r="D95" s="17"/>
      <c r="E95" s="17"/>
      <c r="F95" s="17"/>
      <c r="G95" s="25"/>
      <c r="H95" s="25"/>
      <c r="I95" s="25"/>
      <c r="J95" s="25"/>
      <c r="BT95" s="25"/>
      <c r="BU95" s="25"/>
      <c r="BV95" s="25"/>
      <c r="CN95" s="25"/>
    </row>
    <row r="96" spans="1:165" ht="25.5">
      <c r="A96" s="16" t="s">
        <v>491</v>
      </c>
      <c r="B96" s="105" t="s">
        <v>489</v>
      </c>
      <c r="C96" s="17">
        <f>C97</f>
        <v>0</v>
      </c>
      <c r="D96" s="17">
        <f t="shared" ref="D96:F96" si="20">D97</f>
        <v>0</v>
      </c>
      <c r="E96" s="17">
        <f t="shared" si="20"/>
        <v>0</v>
      </c>
      <c r="F96" s="17">
        <f t="shared" si="20"/>
        <v>0</v>
      </c>
      <c r="G96" s="25"/>
      <c r="H96" s="25"/>
      <c r="I96" s="25"/>
      <c r="J96" s="25"/>
      <c r="BT96" s="25"/>
      <c r="BU96" s="25"/>
      <c r="BV96" s="25"/>
      <c r="CN96" s="25"/>
    </row>
    <row r="97" spans="1:92">
      <c r="A97" s="16" t="s">
        <v>492</v>
      </c>
      <c r="B97" s="26" t="s">
        <v>490</v>
      </c>
      <c r="C97" s="17"/>
      <c r="D97" s="17"/>
      <c r="E97" s="17"/>
      <c r="F97" s="17"/>
      <c r="G97" s="25"/>
      <c r="H97" s="25"/>
      <c r="I97" s="25"/>
      <c r="J97" s="25"/>
      <c r="BT97" s="25"/>
      <c r="BU97" s="25"/>
      <c r="BV97" s="25"/>
      <c r="CN97" s="25"/>
    </row>
    <row r="98" spans="1:92" ht="25.5">
      <c r="A98" s="28" t="s">
        <v>175</v>
      </c>
      <c r="B98" s="29" t="s">
        <v>176</v>
      </c>
      <c r="C98" s="17">
        <f>C99+C101</f>
        <v>0</v>
      </c>
      <c r="D98" s="17">
        <f>D99+D101</f>
        <v>0</v>
      </c>
      <c r="E98" s="17">
        <f>E99+E101</f>
        <v>0</v>
      </c>
      <c r="F98" s="17">
        <f>F99+F101</f>
        <v>0</v>
      </c>
      <c r="G98" s="25"/>
      <c r="H98" s="25"/>
      <c r="I98" s="25"/>
      <c r="J98" s="25"/>
      <c r="BT98" s="25"/>
      <c r="BU98" s="25"/>
      <c r="BV98" s="25"/>
      <c r="CN98" s="25"/>
    </row>
    <row r="99" spans="1:92" ht="38.25">
      <c r="A99" s="16" t="s">
        <v>177</v>
      </c>
      <c r="B99" s="29" t="s">
        <v>170</v>
      </c>
      <c r="C99" s="17">
        <f>C100</f>
        <v>0</v>
      </c>
      <c r="D99" s="17">
        <f t="shared" ref="D99:F99" si="21">D100</f>
        <v>0</v>
      </c>
      <c r="E99" s="17">
        <f t="shared" si="21"/>
        <v>0</v>
      </c>
      <c r="F99" s="17">
        <f t="shared" si="21"/>
        <v>0</v>
      </c>
      <c r="G99" s="25"/>
      <c r="H99" s="25"/>
      <c r="I99" s="25"/>
      <c r="J99" s="25"/>
      <c r="BT99" s="25"/>
      <c r="BU99" s="25"/>
      <c r="BV99" s="25"/>
      <c r="CN99" s="25"/>
    </row>
    <row r="100" spans="1:92" ht="26.25" customHeight="1">
      <c r="A100" s="16" t="s">
        <v>493</v>
      </c>
      <c r="B100" s="16" t="s">
        <v>178</v>
      </c>
      <c r="C100" s="17"/>
      <c r="D100" s="17"/>
      <c r="E100" s="17"/>
      <c r="F100" s="17"/>
      <c r="G100" s="25"/>
      <c r="H100" s="25"/>
      <c r="I100" s="25"/>
      <c r="J100" s="25"/>
      <c r="BT100" s="25"/>
      <c r="BU100" s="25"/>
      <c r="BV100" s="25"/>
      <c r="CN100" s="25"/>
    </row>
    <row r="101" spans="1:92">
      <c r="A101" s="32"/>
      <c r="B101" s="30" t="s">
        <v>179</v>
      </c>
      <c r="C101" s="17">
        <f t="shared" ref="C101:F103" si="22">C102</f>
        <v>0</v>
      </c>
      <c r="D101" s="17">
        <f t="shared" si="22"/>
        <v>0</v>
      </c>
      <c r="E101" s="17">
        <f t="shared" si="22"/>
        <v>0</v>
      </c>
      <c r="F101" s="17">
        <f t="shared" si="22"/>
        <v>0</v>
      </c>
      <c r="G101" s="25"/>
      <c r="H101" s="25"/>
      <c r="I101" s="25"/>
      <c r="J101" s="25"/>
      <c r="BT101" s="25"/>
      <c r="BU101" s="25"/>
      <c r="BV101" s="25"/>
      <c r="CN101" s="25"/>
    </row>
    <row r="102" spans="1:92">
      <c r="A102" s="16" t="s">
        <v>180</v>
      </c>
      <c r="B102" s="30" t="s">
        <v>181</v>
      </c>
      <c r="C102" s="17">
        <f t="shared" si="22"/>
        <v>0</v>
      </c>
      <c r="D102" s="17">
        <f t="shared" si="22"/>
        <v>0</v>
      </c>
      <c r="E102" s="17">
        <f t="shared" si="22"/>
        <v>0</v>
      </c>
      <c r="F102" s="17">
        <f t="shared" si="22"/>
        <v>0</v>
      </c>
      <c r="G102" s="25"/>
      <c r="H102" s="25"/>
      <c r="I102" s="25"/>
      <c r="J102" s="25"/>
      <c r="BT102" s="25"/>
      <c r="BU102" s="25"/>
      <c r="BV102" s="25"/>
      <c r="CN102" s="25"/>
    </row>
    <row r="103" spans="1:92" ht="25.5">
      <c r="A103" s="16" t="s">
        <v>182</v>
      </c>
      <c r="B103" s="30" t="s">
        <v>183</v>
      </c>
      <c r="C103" s="17">
        <f t="shared" si="22"/>
        <v>0</v>
      </c>
      <c r="D103" s="17">
        <f t="shared" si="22"/>
        <v>0</v>
      </c>
      <c r="E103" s="17">
        <f t="shared" si="22"/>
        <v>0</v>
      </c>
      <c r="F103" s="17">
        <f t="shared" si="22"/>
        <v>0</v>
      </c>
      <c r="G103" s="25"/>
      <c r="H103" s="25"/>
      <c r="I103" s="25"/>
      <c r="J103" s="25"/>
      <c r="BT103" s="25"/>
      <c r="BU103" s="25"/>
      <c r="BV103" s="25"/>
      <c r="CN103" s="25"/>
    </row>
    <row r="104" spans="1:92">
      <c r="A104" s="16" t="s">
        <v>184</v>
      </c>
      <c r="B104" s="31" t="s">
        <v>185</v>
      </c>
      <c r="C104" s="15"/>
      <c r="D104" s="15"/>
      <c r="E104" s="129"/>
      <c r="F104" s="17"/>
      <c r="CN104" s="25"/>
    </row>
    <row r="105" spans="1:92" ht="12" customHeight="1">
      <c r="A105" s="29" t="s">
        <v>186</v>
      </c>
      <c r="B105" s="29" t="s">
        <v>187</v>
      </c>
      <c r="C105" s="17">
        <f t="shared" ref="C105:F105" si="23">C106</f>
        <v>0</v>
      </c>
      <c r="D105" s="17">
        <f t="shared" si="23"/>
        <v>0</v>
      </c>
      <c r="E105" s="17">
        <f t="shared" si="23"/>
        <v>-1762115</v>
      </c>
      <c r="F105" s="17">
        <f t="shared" si="23"/>
        <v>-1762115</v>
      </c>
      <c r="CN105" s="25"/>
    </row>
    <row r="106" spans="1:92" ht="25.5">
      <c r="A106" s="16" t="s">
        <v>188</v>
      </c>
      <c r="B106" s="16" t="s">
        <v>189</v>
      </c>
      <c r="C106" s="15"/>
      <c r="D106" s="15"/>
      <c r="E106" s="129">
        <v>-1762115</v>
      </c>
      <c r="F106" s="129">
        <v>-1762115</v>
      </c>
      <c r="CN106" s="25"/>
    </row>
    <row r="107" spans="1:92" ht="15">
      <c r="A107" s="34"/>
      <c r="B107" s="108" t="s">
        <v>503</v>
      </c>
      <c r="C107" s="38"/>
      <c r="D107" s="109"/>
      <c r="CN107" s="25"/>
    </row>
    <row r="108" spans="1:92" ht="15">
      <c r="A108" s="34"/>
      <c r="B108" s="36"/>
      <c r="C108" s="38"/>
      <c r="D108" s="109"/>
      <c r="CN108" s="25"/>
    </row>
    <row r="109" spans="1:92" ht="15.75">
      <c r="A109" s="110" t="s">
        <v>504</v>
      </c>
      <c r="B109" s="111"/>
      <c r="C109" s="38"/>
      <c r="D109" s="109"/>
      <c r="CN109" s="25"/>
    </row>
    <row r="110" spans="1:92" ht="15">
      <c r="B110" s="112"/>
      <c r="C110" s="38"/>
      <c r="D110" s="109"/>
      <c r="CN110" s="25"/>
    </row>
    <row r="111" spans="1:92" ht="15.75">
      <c r="A111" s="113"/>
      <c r="B111" s="114" t="s">
        <v>505</v>
      </c>
      <c r="C111" s="38"/>
      <c r="D111" s="115" t="s">
        <v>506</v>
      </c>
      <c r="CN111" s="25"/>
    </row>
    <row r="112" spans="1:92" ht="15">
      <c r="B112" s="25" t="s">
        <v>507</v>
      </c>
      <c r="C112" s="38"/>
      <c r="D112" s="116" t="s">
        <v>508</v>
      </c>
      <c r="CN112" s="25"/>
    </row>
    <row r="113" spans="1:92" ht="15">
      <c r="A113" s="34"/>
      <c r="B113" s="36"/>
      <c r="C113" s="38"/>
      <c r="D113" s="116"/>
      <c r="CN113" s="25"/>
    </row>
    <row r="114" spans="1:92" ht="15">
      <c r="A114" s="34"/>
      <c r="B114" s="36"/>
      <c r="C114" s="38"/>
      <c r="D114" s="116"/>
      <c r="CN114" s="25"/>
    </row>
    <row r="115" spans="1:92" ht="15">
      <c r="A115" s="34"/>
      <c r="B115" s="36"/>
      <c r="C115" s="38"/>
      <c r="D115" s="116"/>
      <c r="CN115" s="25"/>
    </row>
    <row r="116" spans="1:92" ht="15">
      <c r="A116" s="34"/>
      <c r="B116" s="36"/>
      <c r="C116" s="38"/>
      <c r="D116" s="117" t="s">
        <v>509</v>
      </c>
      <c r="CN116" s="25"/>
    </row>
    <row r="117" spans="1:92" ht="15">
      <c r="A117" s="34"/>
      <c r="B117" s="36"/>
      <c r="C117" s="38"/>
      <c r="D117" s="116" t="s">
        <v>510</v>
      </c>
      <c r="CN117" s="25"/>
    </row>
    <row r="118" spans="1:92" ht="15">
      <c r="A118" s="34"/>
      <c r="B118" s="36"/>
      <c r="C118" s="38"/>
      <c r="D118" s="38"/>
      <c r="CN118" s="25"/>
    </row>
    <row r="119" spans="1:92" ht="15">
      <c r="A119" s="34"/>
      <c r="B119" s="36"/>
      <c r="C119" s="38"/>
      <c r="D119" s="38"/>
      <c r="CN119" s="25"/>
    </row>
    <row r="120" spans="1:92" ht="15">
      <c r="A120" s="34"/>
      <c r="B120" s="36"/>
      <c r="C120" s="38"/>
      <c r="D120" s="118" t="s">
        <v>511</v>
      </c>
      <c r="CN120" s="25"/>
    </row>
    <row r="121" spans="1:92" ht="15">
      <c r="A121" s="34"/>
      <c r="B121" s="36"/>
      <c r="C121" s="38"/>
      <c r="D121" s="25" t="s">
        <v>512</v>
      </c>
      <c r="CN121" s="25"/>
    </row>
    <row r="122" spans="1:92">
      <c r="CN122" s="25"/>
    </row>
    <row r="123" spans="1:92">
      <c r="CN123" s="25"/>
    </row>
    <row r="124" spans="1:92">
      <c r="CN124" s="25"/>
    </row>
    <row r="125" spans="1:92">
      <c r="CN125" s="25"/>
    </row>
    <row r="126" spans="1:92">
      <c r="CN126" s="25"/>
    </row>
    <row r="127" spans="1:92">
      <c r="CN127" s="25"/>
    </row>
    <row r="128" spans="1:92">
      <c r="CN128" s="25"/>
    </row>
    <row r="129" spans="92:92">
      <c r="CN129" s="25"/>
    </row>
    <row r="130" spans="92:92">
      <c r="CN130" s="25"/>
    </row>
    <row r="131" spans="92:92">
      <c r="CN131" s="25"/>
    </row>
    <row r="132" spans="92:92">
      <c r="CN132" s="25"/>
    </row>
    <row r="133" spans="92:92">
      <c r="CN133" s="25"/>
    </row>
    <row r="134" spans="92:92">
      <c r="CN134" s="25"/>
    </row>
    <row r="135" spans="92:92">
      <c r="CN135" s="25"/>
    </row>
    <row r="136" spans="92:92">
      <c r="CN136" s="25"/>
    </row>
    <row r="137" spans="92:92">
      <c r="CN137" s="25"/>
    </row>
    <row r="138" spans="92:92">
      <c r="CN138" s="25"/>
    </row>
    <row r="139" spans="92:92">
      <c r="CN139" s="25"/>
    </row>
    <row r="140" spans="92:92">
      <c r="CN140" s="25"/>
    </row>
    <row r="141" spans="92:92">
      <c r="CN141" s="25"/>
    </row>
    <row r="142" spans="92:92">
      <c r="CN142" s="25"/>
    </row>
    <row r="143" spans="92:92">
      <c r="CN143" s="25"/>
    </row>
    <row r="144" spans="92:92">
      <c r="CN144" s="25"/>
    </row>
    <row r="145" spans="92:92">
      <c r="CN145" s="25"/>
    </row>
    <row r="146" spans="92:92">
      <c r="CN146" s="25"/>
    </row>
    <row r="147" spans="92:92">
      <c r="CN147" s="25"/>
    </row>
    <row r="148" spans="92:92">
      <c r="CN148" s="25"/>
    </row>
    <row r="149" spans="92:92">
      <c r="CN149" s="25"/>
    </row>
    <row r="150" spans="92:92">
      <c r="CN150" s="25"/>
    </row>
    <row r="151" spans="92:92">
      <c r="CN151" s="25"/>
    </row>
  </sheetData>
  <protectedRanges>
    <protectedRange sqref="E83:F84 C25:F25 C57:F57 E88:F90 C59:F59 C67:F68 C82:F82 E92:F92 E72:F81 E64:F64 E56:F56 E31:F52 E26:F28 E18:F24" name="Zonă1" securityDescriptor="O:WDG:WDD:(A;;CC;;;AN)(A;;CC;;;AU)(A;;CC;;;WD)"/>
  </protectedRanges>
  <mergeCells count="32">
    <mergeCell ref="EX5:FB5"/>
    <mergeCell ref="FC5:FG5"/>
    <mergeCell ref="DT5:DX5"/>
    <mergeCell ref="DY5:EC5"/>
    <mergeCell ref="ED5:EH5"/>
    <mergeCell ref="EI5:EM5"/>
    <mergeCell ref="EN5:ER5"/>
    <mergeCell ref="ES5:EW5"/>
    <mergeCell ref="DO5:DS5"/>
    <mergeCell ref="BL5:BP5"/>
    <mergeCell ref="BQ5:BU5"/>
    <mergeCell ref="BV5:BZ5"/>
    <mergeCell ref="CA5:CE5"/>
    <mergeCell ref="CF5:CJ5"/>
    <mergeCell ref="CK5:CO5"/>
    <mergeCell ref="CP5:CT5"/>
    <mergeCell ref="CU5:CY5"/>
    <mergeCell ref="CZ5:DD5"/>
    <mergeCell ref="DE5:DI5"/>
    <mergeCell ref="DJ5:DN5"/>
    <mergeCell ref="BG5:BK5"/>
    <mergeCell ref="G5:H5"/>
    <mergeCell ref="I5:M5"/>
    <mergeCell ref="N5:R5"/>
    <mergeCell ref="S5:W5"/>
    <mergeCell ref="X5:AB5"/>
    <mergeCell ref="AC5:AG5"/>
    <mergeCell ref="AH5:AL5"/>
    <mergeCell ref="AM5:AQ5"/>
    <mergeCell ref="AR5:AV5"/>
    <mergeCell ref="AW5:BA5"/>
    <mergeCell ref="BB5:BF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N336"/>
  <sheetViews>
    <sheetView tabSelected="1" zoomScale="90" zoomScaleNormal="90" workbookViewId="0">
      <pane xSplit="3" ySplit="7" topLeftCell="D8" activePane="bottomRight" state="frozen"/>
      <selection activeCell="G7" sqref="G7:H290"/>
      <selection pane="topRight" activeCell="G7" sqref="G7:H290"/>
      <selection pane="bottomLeft" activeCell="G7" sqref="G7:H290"/>
      <selection pane="bottomRight" activeCell="B3" sqref="B3"/>
    </sheetView>
  </sheetViews>
  <sheetFormatPr defaultColWidth="9.140625" defaultRowHeight="15"/>
  <cols>
    <col min="1" max="1" width="14.42578125" style="34" customWidth="1"/>
    <col min="2" max="2" width="71.28515625" style="36" customWidth="1"/>
    <col min="3" max="3" width="0.28515625" style="36" customWidth="1"/>
    <col min="4" max="4" width="16.42578125" style="38" customWidth="1"/>
    <col min="5" max="5" width="16.28515625" style="38" bestFit="1" customWidth="1"/>
    <col min="6" max="6" width="15.7109375" style="38" bestFit="1" customWidth="1"/>
    <col min="7" max="7" width="15.140625" style="38" bestFit="1" customWidth="1"/>
    <col min="8" max="8" width="14.5703125" style="38" bestFit="1" customWidth="1"/>
    <col min="9" max="9" width="10.42578125" style="38" bestFit="1" customWidth="1"/>
    <col min="10" max="10" width="11.5703125" style="37" bestFit="1" customWidth="1"/>
    <col min="11" max="16384" width="9.140625" style="37"/>
  </cols>
  <sheetData>
    <row r="1" spans="1:11" ht="17.25">
      <c r="A1" s="140" t="s">
        <v>514</v>
      </c>
    </row>
    <row r="2" spans="1:11" ht="20.25">
      <c r="B2" s="94" t="s">
        <v>515</v>
      </c>
      <c r="C2" s="35"/>
    </row>
    <row r="3" spans="1:11">
      <c r="B3" s="35"/>
      <c r="C3" s="35"/>
    </row>
    <row r="4" spans="1:11">
      <c r="B4" s="35"/>
      <c r="C4" s="35"/>
    </row>
    <row r="5" spans="1:11">
      <c r="D5" s="39"/>
      <c r="E5" s="39"/>
      <c r="F5" s="39"/>
      <c r="H5" s="120" t="s">
        <v>0</v>
      </c>
    </row>
    <row r="6" spans="1:11" s="43" customFormat="1" ht="105">
      <c r="A6" s="40"/>
      <c r="B6" s="41" t="s">
        <v>2</v>
      </c>
      <c r="C6" s="41"/>
      <c r="D6" s="42" t="s">
        <v>521</v>
      </c>
      <c r="E6" s="42" t="s">
        <v>519</v>
      </c>
      <c r="F6" s="42" t="s">
        <v>520</v>
      </c>
      <c r="G6" s="42" t="s">
        <v>190</v>
      </c>
      <c r="H6" s="42" t="s">
        <v>191</v>
      </c>
      <c r="I6" s="121"/>
    </row>
    <row r="7" spans="1:11">
      <c r="A7" s="44"/>
      <c r="B7" s="45" t="s">
        <v>192</v>
      </c>
      <c r="C7" s="45"/>
      <c r="D7" s="122"/>
      <c r="E7" s="122"/>
      <c r="F7" s="122"/>
      <c r="G7" s="122"/>
      <c r="H7" s="122"/>
    </row>
    <row r="8" spans="1:11" s="49" customFormat="1" ht="16.5" customHeight="1">
      <c r="A8" s="46" t="s">
        <v>193</v>
      </c>
      <c r="B8" s="47" t="s">
        <v>194</v>
      </c>
      <c r="C8" s="96">
        <f t="shared" ref="C8:H8" si="0">+C9+C19</f>
        <v>0</v>
      </c>
      <c r="D8" s="96">
        <f t="shared" si="0"/>
        <v>732684610</v>
      </c>
      <c r="E8" s="96">
        <f t="shared" si="0"/>
        <v>728835450</v>
      </c>
      <c r="F8" s="96">
        <f t="shared" si="0"/>
        <v>330206990</v>
      </c>
      <c r="G8" s="96">
        <f t="shared" si="0"/>
        <v>128624837.59</v>
      </c>
      <c r="H8" s="96">
        <f t="shared" si="0"/>
        <v>128624837.59</v>
      </c>
      <c r="I8" s="48"/>
      <c r="J8" s="48"/>
      <c r="K8" s="48"/>
    </row>
    <row r="9" spans="1:11" s="49" customFormat="1">
      <c r="A9" s="46" t="s">
        <v>195</v>
      </c>
      <c r="B9" s="50" t="s">
        <v>196</v>
      </c>
      <c r="C9" s="96">
        <f>+C10+C11+C15+C12+C13+C17+C274+C16+C14+C18</f>
        <v>0</v>
      </c>
      <c r="D9" s="96">
        <f t="shared" ref="D9:H9" si="1">+D10+D11+D15+D12+D13+D17+D274+D16+D14+D18</f>
        <v>732684610</v>
      </c>
      <c r="E9" s="96">
        <f t="shared" si="1"/>
        <v>728835450</v>
      </c>
      <c r="F9" s="96">
        <f t="shared" si="1"/>
        <v>330206990</v>
      </c>
      <c r="G9" s="96">
        <f t="shared" si="1"/>
        <v>128624837.59</v>
      </c>
      <c r="H9" s="96">
        <f t="shared" si="1"/>
        <v>128624837.59</v>
      </c>
      <c r="I9" s="48"/>
      <c r="J9" s="48"/>
      <c r="K9" s="48"/>
    </row>
    <row r="10" spans="1:11" s="49" customFormat="1">
      <c r="A10" s="46" t="s">
        <v>197</v>
      </c>
      <c r="B10" s="50" t="s">
        <v>198</v>
      </c>
      <c r="C10" s="96">
        <f t="shared" ref="C10:H10" si="2">+C26</f>
        <v>0</v>
      </c>
      <c r="D10" s="96">
        <f t="shared" si="2"/>
        <v>6213000</v>
      </c>
      <c r="E10" s="96">
        <f t="shared" si="2"/>
        <v>6213000</v>
      </c>
      <c r="F10" s="96">
        <f t="shared" si="2"/>
        <v>2543040</v>
      </c>
      <c r="G10" s="96">
        <f t="shared" si="2"/>
        <v>748807</v>
      </c>
      <c r="H10" s="96">
        <f t="shared" si="2"/>
        <v>748807</v>
      </c>
      <c r="I10" s="48"/>
      <c r="J10" s="48"/>
      <c r="K10" s="48"/>
    </row>
    <row r="11" spans="1:11" s="49" customFormat="1" ht="16.5" customHeight="1">
      <c r="A11" s="46" t="s">
        <v>199</v>
      </c>
      <c r="B11" s="50" t="s">
        <v>200</v>
      </c>
      <c r="C11" s="96">
        <f>+C46</f>
        <v>0</v>
      </c>
      <c r="D11" s="96">
        <f t="shared" ref="D11:H11" si="3">+D46</f>
        <v>431699610</v>
      </c>
      <c r="E11" s="96">
        <f t="shared" si="3"/>
        <v>427850450</v>
      </c>
      <c r="F11" s="96">
        <f t="shared" si="3"/>
        <v>238563950</v>
      </c>
      <c r="G11" s="96">
        <f t="shared" si="3"/>
        <v>97482565.409999996</v>
      </c>
      <c r="H11" s="96">
        <f t="shared" si="3"/>
        <v>97482565.409999996</v>
      </c>
      <c r="I11" s="48"/>
      <c r="J11" s="48"/>
      <c r="K11" s="48"/>
    </row>
    <row r="12" spans="1:11" s="49" customFormat="1">
      <c r="A12" s="46" t="s">
        <v>201</v>
      </c>
      <c r="B12" s="50" t="s">
        <v>202</v>
      </c>
      <c r="C12" s="96">
        <f>+C74</f>
        <v>0</v>
      </c>
      <c r="D12" s="96">
        <f t="shared" ref="D12:H12" si="4">+D74</f>
        <v>0</v>
      </c>
      <c r="E12" s="96">
        <f t="shared" si="4"/>
        <v>0</v>
      </c>
      <c r="F12" s="96">
        <f t="shared" si="4"/>
        <v>0</v>
      </c>
      <c r="G12" s="96">
        <f t="shared" si="4"/>
        <v>0</v>
      </c>
      <c r="H12" s="96">
        <f t="shared" si="4"/>
        <v>0</v>
      </c>
      <c r="I12" s="48"/>
      <c r="J12" s="48"/>
      <c r="K12" s="48"/>
    </row>
    <row r="13" spans="1:11" s="49" customFormat="1" ht="30">
      <c r="A13" s="46" t="s">
        <v>203</v>
      </c>
      <c r="B13" s="50" t="s">
        <v>204</v>
      </c>
      <c r="C13" s="96">
        <f>C275</f>
        <v>0</v>
      </c>
      <c r="D13" s="96">
        <f t="shared" ref="D13:H13" si="5">D275</f>
        <v>244996000</v>
      </c>
      <c r="E13" s="96">
        <f t="shared" si="5"/>
        <v>244996000</v>
      </c>
      <c r="F13" s="96">
        <f t="shared" si="5"/>
        <v>67150000</v>
      </c>
      <c r="G13" s="96">
        <f t="shared" si="5"/>
        <v>22355612</v>
      </c>
      <c r="H13" s="96">
        <f t="shared" si="5"/>
        <v>22355612</v>
      </c>
      <c r="I13" s="48"/>
      <c r="J13" s="48"/>
      <c r="K13" s="48"/>
    </row>
    <row r="14" spans="1:11" s="49" customFormat="1" ht="30">
      <c r="A14" s="46"/>
      <c r="B14" s="50" t="s">
        <v>494</v>
      </c>
      <c r="C14" s="96">
        <f>C303</f>
        <v>0</v>
      </c>
      <c r="D14" s="96">
        <f t="shared" ref="D14:H14" si="6">D303</f>
        <v>0</v>
      </c>
      <c r="E14" s="96">
        <f t="shared" si="6"/>
        <v>0</v>
      </c>
      <c r="F14" s="96">
        <f t="shared" si="6"/>
        <v>0</v>
      </c>
      <c r="G14" s="96">
        <f t="shared" si="6"/>
        <v>0</v>
      </c>
      <c r="H14" s="96">
        <f t="shared" si="6"/>
        <v>0</v>
      </c>
      <c r="I14" s="48"/>
      <c r="J14" s="48"/>
      <c r="K14" s="48"/>
    </row>
    <row r="15" spans="1:11" s="49" customFormat="1" ht="16.5" customHeight="1">
      <c r="A15" s="46" t="s">
        <v>205</v>
      </c>
      <c r="B15" s="50" t="s">
        <v>206</v>
      </c>
      <c r="C15" s="96">
        <f>C294</f>
        <v>0</v>
      </c>
      <c r="D15" s="96">
        <f t="shared" ref="D15:H15" si="7">D294</f>
        <v>49776000</v>
      </c>
      <c r="E15" s="96">
        <f t="shared" si="7"/>
        <v>49776000</v>
      </c>
      <c r="F15" s="96">
        <f t="shared" si="7"/>
        <v>21950000</v>
      </c>
      <c r="G15" s="96">
        <f t="shared" si="7"/>
        <v>8145000</v>
      </c>
      <c r="H15" s="96">
        <f t="shared" si="7"/>
        <v>8145000</v>
      </c>
      <c r="I15" s="48"/>
      <c r="J15" s="48"/>
      <c r="K15" s="48"/>
    </row>
    <row r="16" spans="1:11" s="49" customFormat="1" ht="30">
      <c r="A16" s="46" t="s">
        <v>207</v>
      </c>
      <c r="B16" s="50" t="s">
        <v>208</v>
      </c>
      <c r="C16" s="96">
        <f>C307</f>
        <v>0</v>
      </c>
      <c r="D16" s="96">
        <f t="shared" ref="D16:H16" si="8">D307</f>
        <v>0</v>
      </c>
      <c r="E16" s="96">
        <f t="shared" si="8"/>
        <v>0</v>
      </c>
      <c r="F16" s="96">
        <f t="shared" si="8"/>
        <v>0</v>
      </c>
      <c r="G16" s="96">
        <f t="shared" si="8"/>
        <v>0</v>
      </c>
      <c r="H16" s="96">
        <f t="shared" si="8"/>
        <v>0</v>
      </c>
      <c r="I16" s="48"/>
      <c r="J16" s="48"/>
      <c r="K16" s="48"/>
    </row>
    <row r="17" spans="1:241" s="49" customFormat="1" ht="16.5" customHeight="1">
      <c r="A17" s="46" t="s">
        <v>209</v>
      </c>
      <c r="B17" s="50" t="s">
        <v>210</v>
      </c>
      <c r="C17" s="96">
        <f>C77</f>
        <v>0</v>
      </c>
      <c r="D17" s="96">
        <f t="shared" ref="D17:H17" si="9">D77</f>
        <v>0</v>
      </c>
      <c r="E17" s="96">
        <f t="shared" si="9"/>
        <v>0</v>
      </c>
      <c r="F17" s="96">
        <f t="shared" si="9"/>
        <v>0</v>
      </c>
      <c r="G17" s="96">
        <f t="shared" si="9"/>
        <v>0</v>
      </c>
      <c r="H17" s="96">
        <f t="shared" si="9"/>
        <v>0</v>
      </c>
      <c r="I17" s="48"/>
      <c r="J17" s="48"/>
      <c r="K17" s="48"/>
    </row>
    <row r="18" spans="1:241" s="49" customFormat="1" ht="30">
      <c r="A18" s="46"/>
      <c r="B18" s="50" t="s">
        <v>495</v>
      </c>
      <c r="C18" s="96">
        <f>C311</f>
        <v>0</v>
      </c>
      <c r="D18" s="96">
        <f t="shared" ref="D18:H18" si="10">D311</f>
        <v>0</v>
      </c>
      <c r="E18" s="96">
        <f t="shared" si="10"/>
        <v>0</v>
      </c>
      <c r="F18" s="96">
        <f t="shared" si="10"/>
        <v>0</v>
      </c>
      <c r="G18" s="96">
        <f t="shared" si="10"/>
        <v>0</v>
      </c>
      <c r="H18" s="96">
        <f t="shared" si="10"/>
        <v>0</v>
      </c>
      <c r="I18" s="48"/>
      <c r="J18" s="48"/>
      <c r="K18" s="48"/>
    </row>
    <row r="19" spans="1:241" s="49" customFormat="1" ht="16.5" customHeight="1">
      <c r="A19" s="46" t="s">
        <v>211</v>
      </c>
      <c r="B19" s="50" t="s">
        <v>212</v>
      </c>
      <c r="C19" s="96">
        <f>C80</f>
        <v>0</v>
      </c>
      <c r="D19" s="96">
        <f t="shared" ref="D19:H19" si="11">D80</f>
        <v>0</v>
      </c>
      <c r="E19" s="96">
        <f t="shared" si="11"/>
        <v>0</v>
      </c>
      <c r="F19" s="96">
        <f t="shared" si="11"/>
        <v>0</v>
      </c>
      <c r="G19" s="96">
        <f t="shared" si="11"/>
        <v>0</v>
      </c>
      <c r="H19" s="96">
        <f t="shared" si="11"/>
        <v>0</v>
      </c>
      <c r="I19" s="48"/>
      <c r="J19" s="48"/>
      <c r="K19" s="48"/>
    </row>
    <row r="20" spans="1:241" s="49" customFormat="1">
      <c r="A20" s="46" t="s">
        <v>213</v>
      </c>
      <c r="B20" s="50" t="s">
        <v>214</v>
      </c>
      <c r="C20" s="96">
        <f>C81</f>
        <v>0</v>
      </c>
      <c r="D20" s="96">
        <f t="shared" ref="D20:H20" si="12">D81</f>
        <v>0</v>
      </c>
      <c r="E20" s="96">
        <f t="shared" si="12"/>
        <v>0</v>
      </c>
      <c r="F20" s="96">
        <f t="shared" si="12"/>
        <v>0</v>
      </c>
      <c r="G20" s="96">
        <f t="shared" si="12"/>
        <v>0</v>
      </c>
      <c r="H20" s="96">
        <f t="shared" si="12"/>
        <v>0</v>
      </c>
      <c r="I20" s="48"/>
      <c r="J20" s="48"/>
      <c r="K20" s="48"/>
    </row>
    <row r="21" spans="1:241" s="49" customFormat="1" ht="30">
      <c r="A21" s="46" t="s">
        <v>215</v>
      </c>
      <c r="B21" s="50" t="s">
        <v>216</v>
      </c>
      <c r="C21" s="96">
        <f>C274+C302</f>
        <v>0</v>
      </c>
      <c r="D21" s="96">
        <f t="shared" ref="D21:H21" si="13">D274+D302</f>
        <v>0</v>
      </c>
      <c r="E21" s="96">
        <f t="shared" si="13"/>
        <v>0</v>
      </c>
      <c r="F21" s="96">
        <f t="shared" si="13"/>
        <v>0</v>
      </c>
      <c r="G21" s="96">
        <f t="shared" si="13"/>
        <v>-107146.81999999999</v>
      </c>
      <c r="H21" s="96">
        <f t="shared" si="13"/>
        <v>-107146.81999999999</v>
      </c>
      <c r="I21" s="48"/>
      <c r="J21" s="48"/>
      <c r="K21" s="48"/>
    </row>
    <row r="22" spans="1:241" s="49" customFormat="1" ht="16.5" customHeight="1">
      <c r="A22" s="46" t="s">
        <v>217</v>
      </c>
      <c r="B22" s="50" t="s">
        <v>218</v>
      </c>
      <c r="C22" s="96">
        <f t="shared" ref="C22:H22" si="14">+C23+C19</f>
        <v>0</v>
      </c>
      <c r="D22" s="96">
        <f t="shared" si="14"/>
        <v>732684610</v>
      </c>
      <c r="E22" s="96">
        <f t="shared" si="14"/>
        <v>728835450</v>
      </c>
      <c r="F22" s="96">
        <f t="shared" si="14"/>
        <v>330206990</v>
      </c>
      <c r="G22" s="96">
        <f t="shared" si="14"/>
        <v>128624837.59</v>
      </c>
      <c r="H22" s="96">
        <f t="shared" si="14"/>
        <v>128624837.59</v>
      </c>
      <c r="I22" s="48"/>
      <c r="J22" s="48"/>
      <c r="K22" s="48"/>
    </row>
    <row r="23" spans="1:241" s="49" customFormat="1">
      <c r="A23" s="46" t="s">
        <v>219</v>
      </c>
      <c r="B23" s="50" t="s">
        <v>196</v>
      </c>
      <c r="C23" s="96">
        <f>C10+C11+C12+C13+C15+C17+C274+C16</f>
        <v>0</v>
      </c>
      <c r="D23" s="96">
        <f t="shared" ref="D23:H23" si="15">D10+D11+D12+D13+D15+D17+D274+D16</f>
        <v>732684610</v>
      </c>
      <c r="E23" s="96">
        <f t="shared" si="15"/>
        <v>728835450</v>
      </c>
      <c r="F23" s="96">
        <f t="shared" si="15"/>
        <v>330206990</v>
      </c>
      <c r="G23" s="96">
        <f t="shared" si="15"/>
        <v>128624837.59</v>
      </c>
      <c r="H23" s="96">
        <f t="shared" si="15"/>
        <v>128624837.59</v>
      </c>
      <c r="I23" s="48"/>
      <c r="J23" s="48"/>
      <c r="K23" s="48"/>
    </row>
    <row r="24" spans="1:241" s="49" customFormat="1" ht="16.5" customHeight="1">
      <c r="A24" s="51" t="s">
        <v>220</v>
      </c>
      <c r="B24" s="50" t="s">
        <v>221</v>
      </c>
      <c r="C24" s="96">
        <f>+C25+C80+C274</f>
        <v>0</v>
      </c>
      <c r="D24" s="96">
        <f t="shared" ref="D24:H24" si="16">+D25+D80+D274</f>
        <v>682908610</v>
      </c>
      <c r="E24" s="96">
        <f t="shared" si="16"/>
        <v>679059450</v>
      </c>
      <c r="F24" s="96">
        <f t="shared" si="16"/>
        <v>308256990</v>
      </c>
      <c r="G24" s="96">
        <f t="shared" si="16"/>
        <v>120479837.59</v>
      </c>
      <c r="H24" s="96">
        <f t="shared" si="16"/>
        <v>120479837.59</v>
      </c>
      <c r="I24" s="48"/>
      <c r="J24" s="48"/>
      <c r="K24" s="48"/>
    </row>
    <row r="25" spans="1:241" s="49" customFormat="1" ht="16.5" customHeight="1">
      <c r="A25" s="46" t="s">
        <v>222</v>
      </c>
      <c r="B25" s="50" t="s">
        <v>196</v>
      </c>
      <c r="C25" s="96">
        <f>+C26+C46+C74+C275+C77+C307</f>
        <v>0</v>
      </c>
      <c r="D25" s="96">
        <f t="shared" ref="D25:H25" si="17">+D26+D46+D74+D275+D77+D307</f>
        <v>682908610</v>
      </c>
      <c r="E25" s="96">
        <f t="shared" si="17"/>
        <v>679059450</v>
      </c>
      <c r="F25" s="96">
        <f t="shared" si="17"/>
        <v>308256990</v>
      </c>
      <c r="G25" s="96">
        <f t="shared" si="17"/>
        <v>120586984.41</v>
      </c>
      <c r="H25" s="96">
        <f t="shared" si="17"/>
        <v>120586984.41</v>
      </c>
      <c r="I25" s="48"/>
      <c r="J25" s="48"/>
      <c r="K25" s="48"/>
    </row>
    <row r="26" spans="1:241" s="49" customFormat="1">
      <c r="A26" s="46" t="s">
        <v>223</v>
      </c>
      <c r="B26" s="50" t="s">
        <v>198</v>
      </c>
      <c r="C26" s="96">
        <f t="shared" ref="C26:H26" si="18">+C27+C39+C37</f>
        <v>0</v>
      </c>
      <c r="D26" s="96">
        <f t="shared" si="18"/>
        <v>6213000</v>
      </c>
      <c r="E26" s="96">
        <f t="shared" si="18"/>
        <v>6213000</v>
      </c>
      <c r="F26" s="96">
        <f t="shared" si="18"/>
        <v>2543040</v>
      </c>
      <c r="G26" s="96">
        <f t="shared" si="18"/>
        <v>748807</v>
      </c>
      <c r="H26" s="96">
        <f t="shared" si="18"/>
        <v>748807</v>
      </c>
      <c r="I26" s="48"/>
      <c r="J26" s="48"/>
      <c r="K26" s="48"/>
    </row>
    <row r="27" spans="1:241" s="49" customFormat="1" ht="16.5" customHeight="1">
      <c r="A27" s="46" t="s">
        <v>224</v>
      </c>
      <c r="B27" s="50" t="s">
        <v>225</v>
      </c>
      <c r="C27" s="96">
        <f t="shared" ref="C27:H27" si="19">C28+C31+C32+C33+C35+C29+C30+C34</f>
        <v>0</v>
      </c>
      <c r="D27" s="96">
        <f t="shared" si="19"/>
        <v>6057000</v>
      </c>
      <c r="E27" s="96">
        <f t="shared" si="19"/>
        <v>6057000</v>
      </c>
      <c r="F27" s="96">
        <f t="shared" si="19"/>
        <v>2487080</v>
      </c>
      <c r="G27" s="96">
        <f t="shared" si="19"/>
        <v>732565</v>
      </c>
      <c r="H27" s="96">
        <f t="shared" si="19"/>
        <v>732565</v>
      </c>
      <c r="I27" s="48"/>
      <c r="J27" s="48"/>
      <c r="K27" s="48"/>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row>
    <row r="28" spans="1:241" s="49" customFormat="1" ht="16.5" customHeight="1">
      <c r="A28" s="52" t="s">
        <v>226</v>
      </c>
      <c r="B28" s="53" t="s">
        <v>227</v>
      </c>
      <c r="C28" s="97"/>
      <c r="D28" s="96">
        <v>5333000</v>
      </c>
      <c r="E28" s="96">
        <v>5333000</v>
      </c>
      <c r="F28" s="96">
        <v>2183180</v>
      </c>
      <c r="G28" s="75">
        <v>641002</v>
      </c>
      <c r="H28" s="75">
        <v>641002</v>
      </c>
      <c r="I28" s="48"/>
      <c r="J28" s="48"/>
      <c r="K28" s="48"/>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row>
    <row r="29" spans="1:241" s="49" customFormat="1">
      <c r="A29" s="52" t="s">
        <v>228</v>
      </c>
      <c r="B29" s="53" t="s">
        <v>229</v>
      </c>
      <c r="C29" s="97"/>
      <c r="D29" s="96">
        <v>389000</v>
      </c>
      <c r="E29" s="96">
        <v>389000</v>
      </c>
      <c r="F29" s="96">
        <v>169940</v>
      </c>
      <c r="G29" s="75">
        <v>54482</v>
      </c>
      <c r="H29" s="75">
        <v>54482</v>
      </c>
      <c r="I29" s="48"/>
      <c r="J29" s="48"/>
      <c r="K29" s="48"/>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row>
    <row r="30" spans="1:241" s="49" customFormat="1">
      <c r="A30" s="52" t="s">
        <v>230</v>
      </c>
      <c r="B30" s="53" t="s">
        <v>231</v>
      </c>
      <c r="C30" s="97"/>
      <c r="D30" s="96">
        <v>15000</v>
      </c>
      <c r="E30" s="96">
        <v>15000</v>
      </c>
      <c r="F30" s="96">
        <v>7650</v>
      </c>
      <c r="G30" s="75">
        <v>2234</v>
      </c>
      <c r="H30" s="75">
        <v>2234</v>
      </c>
      <c r="I30" s="48"/>
      <c r="J30" s="48"/>
      <c r="K30" s="48"/>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row>
    <row r="31" spans="1:241" s="49" customFormat="1" ht="16.5" customHeight="1">
      <c r="A31" s="52" t="s">
        <v>232</v>
      </c>
      <c r="B31" s="54" t="s">
        <v>233</v>
      </c>
      <c r="C31" s="97"/>
      <c r="D31" s="96">
        <v>140000</v>
      </c>
      <c r="E31" s="96">
        <v>140000</v>
      </c>
      <c r="F31" s="96">
        <v>65650</v>
      </c>
      <c r="G31" s="75">
        <v>14432</v>
      </c>
      <c r="H31" s="75">
        <v>14432</v>
      </c>
      <c r="I31" s="48"/>
      <c r="J31" s="48"/>
      <c r="K31" s="48"/>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row>
    <row r="32" spans="1:241" s="49" customFormat="1" ht="16.5" customHeight="1">
      <c r="A32" s="52" t="s">
        <v>234</v>
      </c>
      <c r="B32" s="54" t="s">
        <v>235</v>
      </c>
      <c r="C32" s="97"/>
      <c r="D32" s="96">
        <v>1000</v>
      </c>
      <c r="E32" s="96">
        <v>1000</v>
      </c>
      <c r="F32" s="96">
        <v>1000</v>
      </c>
      <c r="G32" s="75">
        <v>46</v>
      </c>
      <c r="H32" s="75">
        <v>46</v>
      </c>
      <c r="I32" s="48"/>
      <c r="J32" s="48"/>
      <c r="K32" s="48"/>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row>
    <row r="33" spans="1:241" ht="16.5" customHeight="1">
      <c r="A33" s="52" t="s">
        <v>236</v>
      </c>
      <c r="B33" s="54" t="s">
        <v>237</v>
      </c>
      <c r="C33" s="97"/>
      <c r="D33" s="96">
        <v>0</v>
      </c>
      <c r="E33" s="96">
        <v>0</v>
      </c>
      <c r="F33" s="96">
        <v>0</v>
      </c>
      <c r="G33" s="75"/>
      <c r="H33" s="75"/>
      <c r="I33" s="48"/>
      <c r="J33" s="48"/>
      <c r="K33" s="48"/>
    </row>
    <row r="34" spans="1:241" ht="16.5" customHeight="1">
      <c r="A34" s="52" t="s">
        <v>238</v>
      </c>
      <c r="B34" s="54" t="s">
        <v>239</v>
      </c>
      <c r="C34" s="97"/>
      <c r="D34" s="96">
        <v>129000</v>
      </c>
      <c r="E34" s="96">
        <v>129000</v>
      </c>
      <c r="F34" s="96">
        <v>46370</v>
      </c>
      <c r="G34" s="75">
        <v>15442</v>
      </c>
      <c r="H34" s="75">
        <v>15442</v>
      </c>
      <c r="I34" s="48"/>
      <c r="J34" s="48"/>
      <c r="K34" s="48"/>
    </row>
    <row r="35" spans="1:241" ht="16.5" customHeight="1">
      <c r="A35" s="52" t="s">
        <v>240</v>
      </c>
      <c r="B35" s="54" t="s">
        <v>241</v>
      </c>
      <c r="C35" s="97"/>
      <c r="D35" s="96">
        <v>50000</v>
      </c>
      <c r="E35" s="96">
        <v>50000</v>
      </c>
      <c r="F35" s="96">
        <v>13290</v>
      </c>
      <c r="G35" s="75">
        <v>4927</v>
      </c>
      <c r="H35" s="75">
        <v>4927</v>
      </c>
      <c r="I35" s="48"/>
      <c r="J35" s="48"/>
      <c r="K35" s="48"/>
    </row>
    <row r="36" spans="1:241" ht="16.5" customHeight="1">
      <c r="A36" s="52"/>
      <c r="B36" s="54" t="s">
        <v>242</v>
      </c>
      <c r="C36" s="97"/>
      <c r="D36" s="96">
        <v>0</v>
      </c>
      <c r="E36" s="96">
        <v>0</v>
      </c>
      <c r="F36" s="96">
        <v>0</v>
      </c>
      <c r="G36" s="75"/>
      <c r="H36" s="75"/>
      <c r="I36" s="48"/>
      <c r="J36" s="48"/>
      <c r="K36" s="48"/>
    </row>
    <row r="37" spans="1:241" ht="16.5" customHeight="1">
      <c r="A37" s="52" t="s">
        <v>243</v>
      </c>
      <c r="B37" s="50" t="s">
        <v>244</v>
      </c>
      <c r="C37" s="97">
        <f t="shared" ref="C37:H37" si="20">C38</f>
        <v>0</v>
      </c>
      <c r="D37" s="97">
        <f t="shared" si="20"/>
        <v>20000</v>
      </c>
      <c r="E37" s="97">
        <f t="shared" si="20"/>
        <v>20000</v>
      </c>
      <c r="F37" s="97">
        <f t="shared" si="20"/>
        <v>0</v>
      </c>
      <c r="G37" s="97">
        <f t="shared" si="20"/>
        <v>0</v>
      </c>
      <c r="H37" s="97">
        <f t="shared" si="20"/>
        <v>0</v>
      </c>
      <c r="I37" s="48"/>
      <c r="J37" s="48"/>
      <c r="K37" s="48"/>
    </row>
    <row r="38" spans="1:241" ht="16.5" customHeight="1">
      <c r="A38" s="52" t="s">
        <v>245</v>
      </c>
      <c r="B38" s="54" t="s">
        <v>246</v>
      </c>
      <c r="C38" s="97"/>
      <c r="D38" s="96">
        <v>20000</v>
      </c>
      <c r="E38" s="96">
        <v>20000</v>
      </c>
      <c r="F38" s="96">
        <v>0</v>
      </c>
      <c r="G38" s="75"/>
      <c r="H38" s="75"/>
      <c r="I38" s="48"/>
      <c r="J38" s="48"/>
      <c r="K38" s="48"/>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row>
    <row r="39" spans="1:241" ht="16.5" customHeight="1">
      <c r="A39" s="46" t="s">
        <v>247</v>
      </c>
      <c r="B39" s="50" t="s">
        <v>248</v>
      </c>
      <c r="C39" s="96">
        <f>+C40+C41+C42+C43+C44+C45</f>
        <v>0</v>
      </c>
      <c r="D39" s="96">
        <f t="shared" ref="D39:H39" si="21">+D40+D41+D42+D43+D44+D45</f>
        <v>136000</v>
      </c>
      <c r="E39" s="96">
        <f t="shared" si="21"/>
        <v>136000</v>
      </c>
      <c r="F39" s="96">
        <f t="shared" si="21"/>
        <v>55960</v>
      </c>
      <c r="G39" s="96">
        <f t="shared" si="21"/>
        <v>16242</v>
      </c>
      <c r="H39" s="96">
        <f t="shared" si="21"/>
        <v>16242</v>
      </c>
      <c r="I39" s="48"/>
      <c r="J39" s="48"/>
      <c r="K39" s="48"/>
      <c r="L39" s="49"/>
    </row>
    <row r="40" spans="1:241" ht="16.5" customHeight="1">
      <c r="A40" s="52" t="s">
        <v>249</v>
      </c>
      <c r="B40" s="54" t="s">
        <v>250</v>
      </c>
      <c r="C40" s="97"/>
      <c r="D40" s="96"/>
      <c r="E40" s="96"/>
      <c r="F40" s="96"/>
      <c r="G40" s="75"/>
      <c r="H40" s="75"/>
      <c r="I40" s="48"/>
      <c r="J40" s="48"/>
      <c r="K40" s="48"/>
    </row>
    <row r="41" spans="1:241" ht="16.5" customHeight="1">
      <c r="A41" s="52" t="s">
        <v>251</v>
      </c>
      <c r="B41" s="54" t="s">
        <v>252</v>
      </c>
      <c r="C41" s="97"/>
      <c r="D41" s="96"/>
      <c r="E41" s="96"/>
      <c r="F41" s="96"/>
      <c r="G41" s="75"/>
      <c r="H41" s="75"/>
      <c r="I41" s="48"/>
      <c r="J41" s="48"/>
      <c r="K41" s="48"/>
    </row>
    <row r="42" spans="1:241" s="49" customFormat="1" ht="16.5" customHeight="1">
      <c r="A42" s="52" t="s">
        <v>253</v>
      </c>
      <c r="B42" s="54" t="s">
        <v>254</v>
      </c>
      <c r="C42" s="97"/>
      <c r="D42" s="96"/>
      <c r="E42" s="96"/>
      <c r="F42" s="96"/>
      <c r="G42" s="75"/>
      <c r="H42" s="75"/>
      <c r="I42" s="48"/>
      <c r="J42" s="48"/>
      <c r="K42" s="4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row>
    <row r="43" spans="1:241" ht="16.5" customHeight="1">
      <c r="A43" s="52" t="s">
        <v>255</v>
      </c>
      <c r="B43" s="55" t="s">
        <v>256</v>
      </c>
      <c r="C43" s="97"/>
      <c r="D43" s="96"/>
      <c r="E43" s="96"/>
      <c r="F43" s="96"/>
      <c r="G43" s="75"/>
      <c r="H43" s="75"/>
      <c r="I43" s="48"/>
      <c r="J43" s="48"/>
      <c r="K43" s="48"/>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row>
    <row r="44" spans="1:241" ht="16.5" customHeight="1">
      <c r="A44" s="52" t="s">
        <v>257</v>
      </c>
      <c r="B44" s="55" t="s">
        <v>40</v>
      </c>
      <c r="C44" s="97"/>
      <c r="D44" s="96"/>
      <c r="E44" s="96"/>
      <c r="F44" s="96"/>
      <c r="G44" s="75"/>
      <c r="H44" s="75"/>
      <c r="I44" s="48"/>
      <c r="J44" s="48"/>
      <c r="K44" s="48"/>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row>
    <row r="45" spans="1:241" ht="16.5" customHeight="1">
      <c r="A45" s="52" t="s">
        <v>258</v>
      </c>
      <c r="B45" s="55" t="s">
        <v>259</v>
      </c>
      <c r="C45" s="97"/>
      <c r="D45" s="96">
        <v>136000</v>
      </c>
      <c r="E45" s="96">
        <v>136000</v>
      </c>
      <c r="F45" s="96">
        <v>55960</v>
      </c>
      <c r="G45" s="75">
        <v>16242</v>
      </c>
      <c r="H45" s="75">
        <v>16242</v>
      </c>
      <c r="I45" s="48"/>
      <c r="J45" s="48"/>
      <c r="K45" s="48"/>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c r="GS45" s="49"/>
      <c r="GT45" s="49"/>
      <c r="GU45" s="49"/>
      <c r="GV45" s="49"/>
      <c r="GW45" s="49"/>
      <c r="GX45" s="49"/>
      <c r="GY45" s="49"/>
      <c r="GZ45" s="49"/>
      <c r="HA45" s="49"/>
      <c r="HB45" s="49"/>
      <c r="HC45" s="49"/>
      <c r="HD45" s="49"/>
      <c r="HE45" s="49"/>
      <c r="HF45" s="49"/>
      <c r="HG45" s="49"/>
      <c r="HH45" s="49"/>
      <c r="HI45" s="49"/>
      <c r="HJ45" s="49"/>
      <c r="HK45" s="49"/>
      <c r="HL45" s="49"/>
      <c r="HM45" s="49"/>
      <c r="HN45" s="49"/>
      <c r="HO45" s="49"/>
      <c r="HP45" s="49"/>
      <c r="HQ45" s="49"/>
      <c r="HR45" s="49"/>
      <c r="HS45" s="49"/>
      <c r="HT45" s="49"/>
      <c r="HU45" s="49"/>
      <c r="HV45" s="49"/>
      <c r="HW45" s="49"/>
      <c r="HX45" s="49"/>
      <c r="HY45" s="49"/>
      <c r="HZ45" s="49"/>
      <c r="IA45" s="49"/>
      <c r="IB45" s="49"/>
      <c r="IC45" s="49"/>
      <c r="ID45" s="49"/>
      <c r="IE45" s="49"/>
      <c r="IF45" s="49"/>
      <c r="IG45" s="49"/>
    </row>
    <row r="46" spans="1:241" ht="16.5" customHeight="1">
      <c r="A46" s="46" t="s">
        <v>260</v>
      </c>
      <c r="B46" s="50" t="s">
        <v>200</v>
      </c>
      <c r="C46" s="96">
        <f t="shared" ref="C46:H46" si="22">+C47+C61+C60+C63+C66+C68+C69+C71+C67+C70</f>
        <v>0</v>
      </c>
      <c r="D46" s="96">
        <f t="shared" si="22"/>
        <v>431699610</v>
      </c>
      <c r="E46" s="96">
        <f t="shared" si="22"/>
        <v>427850450</v>
      </c>
      <c r="F46" s="96">
        <f t="shared" si="22"/>
        <v>238563950</v>
      </c>
      <c r="G46" s="96">
        <f t="shared" si="22"/>
        <v>97482565.409999996</v>
      </c>
      <c r="H46" s="96">
        <f t="shared" si="22"/>
        <v>97482565.409999996</v>
      </c>
      <c r="I46" s="48"/>
      <c r="J46" s="48"/>
      <c r="K46" s="48"/>
      <c r="L46" s="49"/>
    </row>
    <row r="47" spans="1:241" ht="16.5" customHeight="1">
      <c r="A47" s="46" t="s">
        <v>261</v>
      </c>
      <c r="B47" s="50" t="s">
        <v>262</v>
      </c>
      <c r="C47" s="96">
        <f t="shared" ref="C47:H47" si="23">+C48+C49+C50+C51+C52+C53+C54+C55+C57</f>
        <v>0</v>
      </c>
      <c r="D47" s="96">
        <f t="shared" si="23"/>
        <v>431684370</v>
      </c>
      <c r="E47" s="96">
        <f t="shared" si="23"/>
        <v>427835210</v>
      </c>
      <c r="F47" s="96">
        <f t="shared" si="23"/>
        <v>238562250</v>
      </c>
      <c r="G47" s="96">
        <f t="shared" si="23"/>
        <v>97482045.409999996</v>
      </c>
      <c r="H47" s="96">
        <f t="shared" si="23"/>
        <v>97482045.409999996</v>
      </c>
      <c r="I47" s="48"/>
      <c r="J47" s="48"/>
      <c r="K47" s="48"/>
    </row>
    <row r="48" spans="1:241" s="49" customFormat="1" ht="16.5" customHeight="1">
      <c r="A48" s="52" t="s">
        <v>263</v>
      </c>
      <c r="B48" s="54" t="s">
        <v>264</v>
      </c>
      <c r="C48" s="97"/>
      <c r="D48" s="96">
        <v>42300</v>
      </c>
      <c r="E48" s="96">
        <v>42300</v>
      </c>
      <c r="F48" s="96">
        <v>11760</v>
      </c>
      <c r="G48" s="75">
        <v>3750.62</v>
      </c>
      <c r="H48" s="75">
        <v>3750.62</v>
      </c>
      <c r="I48" s="48"/>
      <c r="J48" s="48"/>
      <c r="K48" s="48"/>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row>
    <row r="49" spans="1:241" s="49" customFormat="1" ht="16.5" customHeight="1">
      <c r="A49" s="52" t="s">
        <v>265</v>
      </c>
      <c r="B49" s="54" t="s">
        <v>266</v>
      </c>
      <c r="C49" s="97"/>
      <c r="D49" s="96"/>
      <c r="E49" s="96"/>
      <c r="F49" s="96"/>
      <c r="G49" s="75"/>
      <c r="H49" s="75"/>
      <c r="I49" s="48"/>
      <c r="J49" s="48"/>
      <c r="K49" s="48"/>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row>
    <row r="50" spans="1:241" ht="16.5" customHeight="1">
      <c r="A50" s="52" t="s">
        <v>267</v>
      </c>
      <c r="B50" s="54" t="s">
        <v>268</v>
      </c>
      <c r="C50" s="97"/>
      <c r="D50" s="96">
        <v>71420</v>
      </c>
      <c r="E50" s="96">
        <v>71420</v>
      </c>
      <c r="F50" s="96">
        <v>32950</v>
      </c>
      <c r="G50" s="75">
        <v>6150</v>
      </c>
      <c r="H50" s="75">
        <v>6150</v>
      </c>
      <c r="I50" s="48"/>
      <c r="J50" s="48"/>
      <c r="K50" s="48"/>
    </row>
    <row r="51" spans="1:241" ht="16.5" customHeight="1">
      <c r="A51" s="52" t="s">
        <v>269</v>
      </c>
      <c r="B51" s="54" t="s">
        <v>270</v>
      </c>
      <c r="C51" s="97"/>
      <c r="D51" s="96">
        <v>20080</v>
      </c>
      <c r="E51" s="96">
        <v>20080</v>
      </c>
      <c r="F51" s="96">
        <v>5500</v>
      </c>
      <c r="G51" s="75">
        <v>869.69</v>
      </c>
      <c r="H51" s="75">
        <v>869.69</v>
      </c>
      <c r="I51" s="48"/>
      <c r="J51" s="48"/>
      <c r="K51" s="48"/>
    </row>
    <row r="52" spans="1:241" ht="16.5" customHeight="1">
      <c r="A52" s="52" t="s">
        <v>271</v>
      </c>
      <c r="B52" s="54" t="s">
        <v>272</v>
      </c>
      <c r="C52" s="97"/>
      <c r="D52" s="96">
        <v>18000</v>
      </c>
      <c r="E52" s="96">
        <v>18000</v>
      </c>
      <c r="F52" s="96">
        <v>4500</v>
      </c>
      <c r="G52" s="75">
        <v>1000</v>
      </c>
      <c r="H52" s="75">
        <v>1000</v>
      </c>
      <c r="I52" s="48"/>
      <c r="J52" s="48"/>
      <c r="K52" s="48"/>
    </row>
    <row r="53" spans="1:241" ht="16.5" customHeight="1">
      <c r="A53" s="52" t="s">
        <v>273</v>
      </c>
      <c r="B53" s="54" t="s">
        <v>274</v>
      </c>
      <c r="C53" s="97"/>
      <c r="D53" s="96"/>
      <c r="E53" s="96"/>
      <c r="F53" s="96"/>
      <c r="G53" s="75"/>
      <c r="H53" s="75"/>
      <c r="I53" s="48"/>
      <c r="J53" s="48"/>
      <c r="K53" s="48"/>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row>
    <row r="54" spans="1:241" ht="16.5" customHeight="1">
      <c r="A54" s="52" t="s">
        <v>275</v>
      </c>
      <c r="B54" s="54" t="s">
        <v>276</v>
      </c>
      <c r="C54" s="97"/>
      <c r="D54" s="96">
        <v>80330</v>
      </c>
      <c r="E54" s="96">
        <v>80330</v>
      </c>
      <c r="F54" s="96">
        <v>20080</v>
      </c>
      <c r="G54" s="75">
        <v>6993.82</v>
      </c>
      <c r="H54" s="75">
        <v>6993.82</v>
      </c>
      <c r="I54" s="48"/>
      <c r="J54" s="48"/>
      <c r="K54" s="48"/>
      <c r="L54" s="49"/>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row>
    <row r="55" spans="1:241" ht="16.5" customHeight="1">
      <c r="A55" s="46" t="s">
        <v>277</v>
      </c>
      <c r="B55" s="50" t="s">
        <v>278</v>
      </c>
      <c r="C55" s="98">
        <f t="shared" ref="C55:H55" si="24">+C56+C91</f>
        <v>0</v>
      </c>
      <c r="D55" s="98">
        <f t="shared" si="24"/>
        <v>431162100</v>
      </c>
      <c r="E55" s="98">
        <f t="shared" si="24"/>
        <v>427312940</v>
      </c>
      <c r="F55" s="98">
        <f t="shared" si="24"/>
        <v>238421970</v>
      </c>
      <c r="G55" s="98">
        <f t="shared" si="24"/>
        <v>97448671.280000001</v>
      </c>
      <c r="H55" s="98">
        <f t="shared" si="24"/>
        <v>97448671.280000001</v>
      </c>
      <c r="I55" s="48"/>
      <c r="J55" s="48"/>
      <c r="K55" s="48"/>
      <c r="L55" s="56"/>
    </row>
    <row r="56" spans="1:241" ht="16.5" customHeight="1">
      <c r="A56" s="57" t="s">
        <v>279</v>
      </c>
      <c r="B56" s="58" t="s">
        <v>280</v>
      </c>
      <c r="C56" s="99"/>
      <c r="D56" s="96">
        <v>10800</v>
      </c>
      <c r="E56" s="96">
        <v>10800</v>
      </c>
      <c r="F56" s="96">
        <v>2000</v>
      </c>
      <c r="G56" s="75"/>
      <c r="H56" s="75"/>
      <c r="I56" s="48"/>
      <c r="J56" s="48"/>
      <c r="K56" s="48"/>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c r="GK56" s="49"/>
      <c r="GL56" s="49"/>
      <c r="GM56" s="49"/>
      <c r="GN56" s="49"/>
      <c r="GO56" s="49"/>
      <c r="GP56" s="49"/>
      <c r="GQ56" s="49"/>
      <c r="GR56" s="49"/>
      <c r="GS56" s="49"/>
      <c r="GT56" s="49"/>
      <c r="GU56" s="49"/>
      <c r="GV56" s="49"/>
      <c r="GW56" s="49"/>
      <c r="GX56" s="49"/>
      <c r="GY56" s="49"/>
      <c r="GZ56" s="49"/>
      <c r="HA56" s="49"/>
      <c r="HB56" s="49"/>
      <c r="HC56" s="49"/>
      <c r="HD56" s="49"/>
      <c r="HE56" s="49"/>
      <c r="HF56" s="49"/>
      <c r="HG56" s="49"/>
      <c r="HH56" s="49"/>
      <c r="HI56" s="49"/>
      <c r="HJ56" s="49"/>
      <c r="HK56" s="49"/>
      <c r="HL56" s="49"/>
      <c r="HM56" s="49"/>
      <c r="HN56" s="49"/>
      <c r="HO56" s="49"/>
      <c r="HP56" s="49"/>
      <c r="HQ56" s="49"/>
      <c r="HR56" s="49"/>
      <c r="HS56" s="49"/>
      <c r="HT56" s="49"/>
      <c r="HU56" s="49"/>
      <c r="HV56" s="49"/>
      <c r="HW56" s="49"/>
      <c r="HX56" s="49"/>
      <c r="HY56" s="49"/>
      <c r="HZ56" s="49"/>
      <c r="IA56" s="49"/>
      <c r="IB56" s="49"/>
      <c r="IC56" s="49"/>
      <c r="ID56" s="49"/>
      <c r="IE56" s="49"/>
      <c r="IF56" s="49"/>
      <c r="IG56" s="49"/>
    </row>
    <row r="57" spans="1:241" s="49" customFormat="1" ht="16.5" customHeight="1">
      <c r="A57" s="52" t="s">
        <v>281</v>
      </c>
      <c r="B57" s="54" t="s">
        <v>282</v>
      </c>
      <c r="C57" s="97"/>
      <c r="D57" s="96">
        <v>290140</v>
      </c>
      <c r="E57" s="96">
        <v>290140</v>
      </c>
      <c r="F57" s="96">
        <v>65490</v>
      </c>
      <c r="G57" s="75">
        <v>14610</v>
      </c>
      <c r="H57" s="75">
        <v>14610</v>
      </c>
      <c r="I57" s="48"/>
      <c r="J57" s="48"/>
      <c r="K57" s="48"/>
    </row>
    <row r="58" spans="1:241" s="56" customFormat="1" ht="16.5" customHeight="1">
      <c r="A58" s="52"/>
      <c r="B58" s="54" t="s">
        <v>283</v>
      </c>
      <c r="C58" s="97"/>
      <c r="D58" s="96"/>
      <c r="E58" s="96"/>
      <c r="F58" s="96"/>
      <c r="G58" s="75"/>
      <c r="H58" s="75"/>
      <c r="I58" s="48"/>
      <c r="J58" s="48"/>
      <c r="K58" s="48"/>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row>
    <row r="59" spans="1:241" ht="16.5" customHeight="1">
      <c r="A59" s="52"/>
      <c r="B59" s="54" t="s">
        <v>284</v>
      </c>
      <c r="C59" s="97"/>
      <c r="D59" s="96">
        <v>89000</v>
      </c>
      <c r="E59" s="96">
        <v>89000</v>
      </c>
      <c r="F59" s="96">
        <v>17340</v>
      </c>
      <c r="G59" s="75">
        <v>2611.67</v>
      </c>
      <c r="H59" s="75">
        <v>2611.67</v>
      </c>
      <c r="I59" s="48"/>
      <c r="J59" s="48"/>
      <c r="K59" s="48"/>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row>
    <row r="60" spans="1:241" s="49" customFormat="1" ht="16.5" customHeight="1">
      <c r="A60" s="46" t="s">
        <v>285</v>
      </c>
      <c r="B60" s="54" t="s">
        <v>286</v>
      </c>
      <c r="C60" s="97"/>
      <c r="D60" s="96"/>
      <c r="E60" s="96"/>
      <c r="F60" s="96"/>
      <c r="G60" s="75"/>
      <c r="H60" s="75"/>
      <c r="I60" s="48"/>
      <c r="J60" s="48"/>
      <c r="K60" s="48"/>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row>
    <row r="61" spans="1:241" s="49" customFormat="1" ht="16.5" customHeight="1">
      <c r="A61" s="46" t="s">
        <v>287</v>
      </c>
      <c r="B61" s="50" t="s">
        <v>288</v>
      </c>
      <c r="C61" s="100">
        <f t="shared" ref="C61:H61" si="25">+C62</f>
        <v>0</v>
      </c>
      <c r="D61" s="100">
        <f t="shared" si="25"/>
        <v>0</v>
      </c>
      <c r="E61" s="100">
        <f t="shared" si="25"/>
        <v>0</v>
      </c>
      <c r="F61" s="100">
        <f t="shared" si="25"/>
        <v>0</v>
      </c>
      <c r="G61" s="100">
        <f t="shared" si="25"/>
        <v>0</v>
      </c>
      <c r="H61" s="100">
        <f t="shared" si="25"/>
        <v>0</v>
      </c>
      <c r="I61" s="48"/>
      <c r="J61" s="48"/>
      <c r="K61" s="48"/>
      <c r="L61" s="37"/>
    </row>
    <row r="62" spans="1:241" s="49" customFormat="1" ht="16.5" customHeight="1">
      <c r="A62" s="52" t="s">
        <v>289</v>
      </c>
      <c r="B62" s="54" t="s">
        <v>290</v>
      </c>
      <c r="C62" s="97"/>
      <c r="D62" s="96"/>
      <c r="E62" s="96"/>
      <c r="F62" s="96"/>
      <c r="G62" s="75"/>
      <c r="H62" s="75"/>
      <c r="I62" s="48"/>
      <c r="J62" s="48"/>
      <c r="K62" s="48"/>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c r="ID62" s="37"/>
      <c r="IE62" s="37"/>
      <c r="IF62" s="37"/>
      <c r="IG62" s="37"/>
    </row>
    <row r="63" spans="1:241" s="49" customFormat="1" ht="16.5" customHeight="1">
      <c r="A63" s="46" t="s">
        <v>291</v>
      </c>
      <c r="B63" s="50" t="s">
        <v>292</v>
      </c>
      <c r="C63" s="96">
        <f t="shared" ref="C63:H63" si="26">+C64+C65</f>
        <v>0</v>
      </c>
      <c r="D63" s="96">
        <f t="shared" si="26"/>
        <v>0</v>
      </c>
      <c r="E63" s="96">
        <f t="shared" si="26"/>
        <v>0</v>
      </c>
      <c r="F63" s="96">
        <f t="shared" si="26"/>
        <v>0</v>
      </c>
      <c r="G63" s="96">
        <f t="shared" si="26"/>
        <v>0</v>
      </c>
      <c r="H63" s="96">
        <f t="shared" si="26"/>
        <v>0</v>
      </c>
      <c r="I63" s="48"/>
      <c r="J63" s="48"/>
      <c r="K63" s="48"/>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c r="ID63" s="37"/>
      <c r="IE63" s="37"/>
      <c r="IF63" s="37"/>
      <c r="IG63" s="37"/>
    </row>
    <row r="64" spans="1:241" ht="16.5" customHeight="1">
      <c r="A64" s="46" t="s">
        <v>293</v>
      </c>
      <c r="B64" s="54" t="s">
        <v>294</v>
      </c>
      <c r="C64" s="97"/>
      <c r="D64" s="96"/>
      <c r="E64" s="96"/>
      <c r="F64" s="96"/>
      <c r="G64" s="75"/>
      <c r="H64" s="75"/>
      <c r="I64" s="48"/>
      <c r="J64" s="48"/>
      <c r="K64" s="48"/>
    </row>
    <row r="65" spans="1:241" s="49" customFormat="1" ht="16.5" customHeight="1">
      <c r="A65" s="46" t="s">
        <v>295</v>
      </c>
      <c r="B65" s="54" t="s">
        <v>296</v>
      </c>
      <c r="C65" s="97"/>
      <c r="D65" s="96"/>
      <c r="E65" s="96"/>
      <c r="F65" s="96"/>
      <c r="G65" s="75"/>
      <c r="H65" s="75"/>
      <c r="I65" s="48"/>
      <c r="J65" s="48"/>
      <c r="K65" s="48"/>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row>
    <row r="66" spans="1:241" ht="16.5" customHeight="1">
      <c r="A66" s="52" t="s">
        <v>297</v>
      </c>
      <c r="B66" s="54" t="s">
        <v>298</v>
      </c>
      <c r="C66" s="97"/>
      <c r="D66" s="96">
        <v>100</v>
      </c>
      <c r="E66" s="96">
        <v>100</v>
      </c>
      <c r="F66" s="96">
        <v>0</v>
      </c>
      <c r="G66" s="75"/>
      <c r="H66" s="75"/>
      <c r="I66" s="48"/>
      <c r="J66" s="48"/>
      <c r="K66" s="48"/>
    </row>
    <row r="67" spans="1:241" ht="16.5" customHeight="1">
      <c r="A67" s="52" t="s">
        <v>299</v>
      </c>
      <c r="B67" s="53" t="s">
        <v>300</v>
      </c>
      <c r="C67" s="97"/>
      <c r="D67" s="96"/>
      <c r="E67" s="96"/>
      <c r="F67" s="96"/>
      <c r="G67" s="75"/>
      <c r="H67" s="75"/>
      <c r="I67" s="48"/>
      <c r="J67" s="48"/>
      <c r="K67" s="48"/>
    </row>
    <row r="68" spans="1:241" ht="16.5" customHeight="1">
      <c r="A68" s="52" t="s">
        <v>301</v>
      </c>
      <c r="B68" s="54" t="s">
        <v>302</v>
      </c>
      <c r="C68" s="97"/>
      <c r="D68" s="96"/>
      <c r="E68" s="96"/>
      <c r="F68" s="96"/>
      <c r="G68" s="75"/>
      <c r="H68" s="75"/>
      <c r="I68" s="48"/>
      <c r="J68" s="48"/>
      <c r="K68" s="48"/>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49"/>
      <c r="FG68" s="49"/>
      <c r="FH68" s="49"/>
      <c r="FI68" s="49"/>
      <c r="FJ68" s="49"/>
      <c r="FK68" s="49"/>
      <c r="FL68" s="49"/>
      <c r="FM68" s="49"/>
      <c r="FN68" s="49"/>
      <c r="FO68" s="49"/>
      <c r="FP68" s="49"/>
      <c r="FQ68" s="49"/>
      <c r="FR68" s="49"/>
      <c r="FS68" s="49"/>
      <c r="FT68" s="49"/>
      <c r="FU68" s="49"/>
      <c r="FV68" s="49"/>
      <c r="FW68" s="49"/>
      <c r="FX68" s="49"/>
      <c r="FY68" s="49"/>
      <c r="FZ68" s="49"/>
      <c r="GA68" s="49"/>
      <c r="GB68" s="49"/>
      <c r="GC68" s="49"/>
      <c r="GD68" s="49"/>
      <c r="GE68" s="49"/>
      <c r="GF68" s="49"/>
      <c r="GG68" s="49"/>
      <c r="GH68" s="49"/>
      <c r="GI68" s="49"/>
      <c r="GJ68" s="49"/>
      <c r="GK68" s="49"/>
      <c r="GL68" s="49"/>
      <c r="GM68" s="49"/>
      <c r="GN68" s="49"/>
      <c r="GO68" s="49"/>
      <c r="GP68" s="49"/>
      <c r="GQ68" s="49"/>
      <c r="GR68" s="49"/>
      <c r="GS68" s="49"/>
      <c r="GT68" s="49"/>
      <c r="GU68" s="49"/>
      <c r="GV68" s="49"/>
      <c r="GW68" s="49"/>
      <c r="GX68" s="49"/>
      <c r="GY68" s="49"/>
      <c r="GZ68" s="49"/>
      <c r="HA68" s="49"/>
      <c r="HB68" s="49"/>
      <c r="HC68" s="49"/>
      <c r="HD68" s="49"/>
      <c r="HE68" s="49"/>
      <c r="HF68" s="49"/>
      <c r="HG68" s="49"/>
      <c r="HH68" s="49"/>
      <c r="HI68" s="49"/>
      <c r="HJ68" s="49"/>
      <c r="HK68" s="49"/>
      <c r="HL68" s="49"/>
      <c r="HM68" s="49"/>
      <c r="HN68" s="49"/>
      <c r="HO68" s="49"/>
      <c r="HP68" s="49"/>
      <c r="HQ68" s="49"/>
      <c r="HR68" s="49"/>
      <c r="HS68" s="49"/>
      <c r="HT68" s="49"/>
      <c r="HU68" s="49"/>
      <c r="HV68" s="49"/>
      <c r="HW68" s="49"/>
      <c r="HX68" s="49"/>
      <c r="HY68" s="49"/>
      <c r="HZ68" s="49"/>
      <c r="IA68" s="49"/>
      <c r="IB68" s="49"/>
      <c r="IC68" s="49"/>
      <c r="ID68" s="49"/>
      <c r="IE68" s="49"/>
      <c r="IF68" s="49"/>
      <c r="IG68" s="49"/>
    </row>
    <row r="69" spans="1:241" ht="16.5" customHeight="1">
      <c r="A69" s="52" t="s">
        <v>303</v>
      </c>
      <c r="B69" s="54" t="s">
        <v>304</v>
      </c>
      <c r="C69" s="97"/>
      <c r="D69" s="96">
        <v>5620</v>
      </c>
      <c r="E69" s="96">
        <v>5620</v>
      </c>
      <c r="F69" s="96">
        <v>1620</v>
      </c>
      <c r="G69" s="75">
        <v>520</v>
      </c>
      <c r="H69" s="75">
        <v>520</v>
      </c>
      <c r="I69" s="48"/>
      <c r="J69" s="48"/>
      <c r="K69" s="48"/>
      <c r="L69" s="49"/>
    </row>
    <row r="70" spans="1:241" ht="30">
      <c r="A70" s="52" t="s">
        <v>305</v>
      </c>
      <c r="B70" s="54" t="s">
        <v>306</v>
      </c>
      <c r="C70" s="97"/>
      <c r="D70" s="96"/>
      <c r="E70" s="96"/>
      <c r="F70" s="96"/>
      <c r="G70" s="75"/>
      <c r="H70" s="75"/>
      <c r="I70" s="48"/>
      <c r="J70" s="48"/>
      <c r="K70" s="48"/>
      <c r="L70" s="49"/>
    </row>
    <row r="71" spans="1:241" ht="16.5" customHeight="1">
      <c r="A71" s="46" t="s">
        <v>307</v>
      </c>
      <c r="B71" s="50" t="s">
        <v>308</v>
      </c>
      <c r="C71" s="100">
        <f t="shared" ref="C71:H71" si="27">+C72+C73</f>
        <v>0</v>
      </c>
      <c r="D71" s="100">
        <f t="shared" si="27"/>
        <v>9520</v>
      </c>
      <c r="E71" s="100">
        <f t="shared" si="27"/>
        <v>9520</v>
      </c>
      <c r="F71" s="100">
        <f t="shared" si="27"/>
        <v>80</v>
      </c>
      <c r="G71" s="100">
        <f t="shared" si="27"/>
        <v>0</v>
      </c>
      <c r="H71" s="100">
        <f t="shared" si="27"/>
        <v>0</v>
      </c>
      <c r="I71" s="48"/>
      <c r="J71" s="48"/>
      <c r="K71" s="48"/>
    </row>
    <row r="72" spans="1:241" ht="16.5" customHeight="1">
      <c r="A72" s="52" t="s">
        <v>309</v>
      </c>
      <c r="B72" s="54" t="s">
        <v>310</v>
      </c>
      <c r="C72" s="97"/>
      <c r="D72" s="96"/>
      <c r="E72" s="96"/>
      <c r="F72" s="96"/>
      <c r="G72" s="75"/>
      <c r="H72" s="75"/>
      <c r="I72" s="48"/>
      <c r="J72" s="48"/>
      <c r="K72" s="48"/>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49"/>
      <c r="ED72" s="49"/>
      <c r="EE72" s="49"/>
      <c r="EF72" s="49"/>
      <c r="EG72" s="49"/>
      <c r="EH72" s="49"/>
      <c r="EI72" s="49"/>
      <c r="EJ72" s="49"/>
      <c r="EK72" s="49"/>
      <c r="EL72" s="49"/>
      <c r="EM72" s="49"/>
      <c r="EN72" s="49"/>
      <c r="EO72" s="49"/>
      <c r="EP72" s="49"/>
      <c r="EQ72" s="49"/>
      <c r="ER72" s="49"/>
      <c r="ES72" s="49"/>
      <c r="ET72" s="49"/>
      <c r="EU72" s="49"/>
      <c r="EV72" s="49"/>
      <c r="EW72" s="49"/>
      <c r="EX72" s="49"/>
      <c r="EY72" s="49"/>
      <c r="EZ72" s="49"/>
      <c r="FA72" s="49"/>
      <c r="FB72" s="49"/>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c r="GU72" s="49"/>
      <c r="GV72" s="49"/>
      <c r="GW72" s="49"/>
      <c r="GX72" s="49"/>
      <c r="GY72" s="49"/>
      <c r="GZ72" s="49"/>
      <c r="HA72" s="49"/>
      <c r="HB72" s="49"/>
      <c r="HC72" s="49"/>
      <c r="HD72" s="49"/>
      <c r="HE72" s="49"/>
      <c r="HF72" s="49"/>
      <c r="HG72" s="49"/>
      <c r="HH72" s="49"/>
      <c r="HI72" s="49"/>
      <c r="HJ72" s="49"/>
      <c r="HK72" s="49"/>
      <c r="HL72" s="49"/>
      <c r="HM72" s="49"/>
      <c r="HN72" s="49"/>
      <c r="HO72" s="49"/>
      <c r="HP72" s="49"/>
      <c r="HQ72" s="49"/>
      <c r="HR72" s="49"/>
      <c r="HS72" s="49"/>
      <c r="HT72" s="49"/>
      <c r="HU72" s="49"/>
      <c r="HV72" s="49"/>
      <c r="HW72" s="49"/>
      <c r="HX72" s="49"/>
      <c r="HY72" s="49"/>
      <c r="HZ72" s="49"/>
      <c r="IA72" s="49"/>
      <c r="IB72" s="49"/>
      <c r="IC72" s="49"/>
      <c r="ID72" s="49"/>
      <c r="IE72" s="49"/>
      <c r="IF72" s="49"/>
      <c r="IG72" s="49"/>
    </row>
    <row r="73" spans="1:241" s="49" customFormat="1" ht="16.5" customHeight="1">
      <c r="A73" s="52" t="s">
        <v>311</v>
      </c>
      <c r="B73" s="54" t="s">
        <v>312</v>
      </c>
      <c r="C73" s="97"/>
      <c r="D73" s="96">
        <v>9520</v>
      </c>
      <c r="E73" s="96">
        <v>9520</v>
      </c>
      <c r="F73" s="96">
        <v>80</v>
      </c>
      <c r="G73" s="123"/>
      <c r="H73" s="123"/>
      <c r="I73" s="48"/>
      <c r="J73" s="48"/>
      <c r="K73" s="48"/>
    </row>
    <row r="74" spans="1:241" ht="16.5" customHeight="1">
      <c r="A74" s="46" t="s">
        <v>313</v>
      </c>
      <c r="B74" s="50" t="s">
        <v>202</v>
      </c>
      <c r="C74" s="96">
        <f>+C75</f>
        <v>0</v>
      </c>
      <c r="D74" s="96">
        <f t="shared" ref="D74:H75" si="28">+D75</f>
        <v>0</v>
      </c>
      <c r="E74" s="96">
        <f t="shared" si="28"/>
        <v>0</v>
      </c>
      <c r="F74" s="96">
        <f t="shared" si="28"/>
        <v>0</v>
      </c>
      <c r="G74" s="96">
        <f t="shared" si="28"/>
        <v>0</v>
      </c>
      <c r="H74" s="96">
        <f t="shared" si="28"/>
        <v>0</v>
      </c>
      <c r="I74" s="48"/>
      <c r="J74" s="48"/>
      <c r="K74" s="48"/>
      <c r="L74" s="49"/>
    </row>
    <row r="75" spans="1:241" ht="16.5" customHeight="1">
      <c r="A75" s="60" t="s">
        <v>314</v>
      </c>
      <c r="B75" s="50" t="s">
        <v>315</v>
      </c>
      <c r="C75" s="96">
        <f>+C76</f>
        <v>0</v>
      </c>
      <c r="D75" s="96">
        <f t="shared" si="28"/>
        <v>0</v>
      </c>
      <c r="E75" s="96">
        <f t="shared" si="28"/>
        <v>0</v>
      </c>
      <c r="F75" s="96">
        <f t="shared" si="28"/>
        <v>0</v>
      </c>
      <c r="G75" s="96">
        <f t="shared" si="28"/>
        <v>0</v>
      </c>
      <c r="H75" s="96">
        <f t="shared" si="28"/>
        <v>0</v>
      </c>
      <c r="I75" s="48"/>
      <c r="J75" s="48"/>
      <c r="K75" s="48"/>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c r="EV75" s="49"/>
      <c r="EW75" s="49"/>
      <c r="EX75" s="49"/>
      <c r="EY75" s="49"/>
      <c r="EZ75" s="49"/>
      <c r="FA75" s="49"/>
      <c r="FB75" s="49"/>
      <c r="FC75" s="49"/>
      <c r="FD75" s="49"/>
      <c r="FE75" s="49"/>
      <c r="FF75" s="49"/>
      <c r="FG75" s="49"/>
      <c r="FH75" s="49"/>
      <c r="FI75" s="49"/>
      <c r="FJ75" s="49"/>
      <c r="FK75" s="49"/>
      <c r="FL75" s="49"/>
      <c r="FM75" s="49"/>
      <c r="FN75" s="49"/>
      <c r="FO75" s="49"/>
      <c r="FP75" s="49"/>
      <c r="FQ75" s="49"/>
      <c r="FR75" s="49"/>
      <c r="FS75" s="49"/>
      <c r="FT75" s="49"/>
      <c r="FU75" s="49"/>
      <c r="FV75" s="49"/>
      <c r="FW75" s="49"/>
      <c r="FX75" s="49"/>
      <c r="FY75" s="49"/>
      <c r="FZ75" s="49"/>
      <c r="GA75" s="49"/>
      <c r="GB75" s="49"/>
      <c r="GC75" s="49"/>
      <c r="GD75" s="49"/>
      <c r="GE75" s="49"/>
      <c r="GF75" s="49"/>
      <c r="GG75" s="49"/>
      <c r="GH75" s="49"/>
      <c r="GI75" s="49"/>
      <c r="GJ75" s="49"/>
      <c r="GK75" s="49"/>
      <c r="GL75" s="49"/>
      <c r="GM75" s="49"/>
      <c r="GN75" s="49"/>
      <c r="GO75" s="49"/>
      <c r="GP75" s="49"/>
      <c r="GQ75" s="49"/>
      <c r="GR75" s="49"/>
      <c r="GS75" s="49"/>
      <c r="GT75" s="49"/>
      <c r="GU75" s="49"/>
      <c r="GV75" s="49"/>
      <c r="GW75" s="49"/>
      <c r="GX75" s="49"/>
      <c r="GY75" s="49"/>
      <c r="GZ75" s="49"/>
      <c r="HA75" s="49"/>
      <c r="HB75" s="49"/>
      <c r="HC75" s="49"/>
      <c r="HD75" s="49"/>
      <c r="HE75" s="49"/>
      <c r="HF75" s="49"/>
      <c r="HG75" s="49"/>
      <c r="HH75" s="49"/>
      <c r="HI75" s="49"/>
      <c r="HJ75" s="49"/>
      <c r="HK75" s="49"/>
      <c r="HL75" s="49"/>
      <c r="HM75" s="49"/>
      <c r="HN75" s="49"/>
      <c r="HO75" s="49"/>
      <c r="HP75" s="49"/>
      <c r="HQ75" s="49"/>
      <c r="HR75" s="49"/>
      <c r="HS75" s="49"/>
      <c r="HT75" s="49"/>
      <c r="HU75" s="49"/>
      <c r="HV75" s="49"/>
      <c r="HW75" s="49"/>
      <c r="HX75" s="49"/>
      <c r="HY75" s="49"/>
      <c r="HZ75" s="49"/>
      <c r="IA75" s="49"/>
      <c r="IB75" s="49"/>
      <c r="IC75" s="49"/>
      <c r="ID75" s="49"/>
      <c r="IE75" s="49"/>
      <c r="IF75" s="49"/>
      <c r="IG75" s="49"/>
    </row>
    <row r="76" spans="1:241" s="49" customFormat="1" ht="16.5" customHeight="1">
      <c r="A76" s="60" t="s">
        <v>316</v>
      </c>
      <c r="B76" s="54" t="s">
        <v>317</v>
      </c>
      <c r="C76" s="97"/>
      <c r="D76" s="96"/>
      <c r="E76" s="96"/>
      <c r="F76" s="96"/>
      <c r="G76" s="75"/>
      <c r="H76" s="75"/>
      <c r="I76" s="48"/>
      <c r="J76" s="48"/>
      <c r="K76" s="48"/>
    </row>
    <row r="77" spans="1:241" s="49" customFormat="1" ht="16.5" customHeight="1">
      <c r="A77" s="60" t="s">
        <v>318</v>
      </c>
      <c r="B77" s="61" t="s">
        <v>210</v>
      </c>
      <c r="C77" s="97">
        <f t="shared" ref="C77:H77" si="29">C78+C79</f>
        <v>0</v>
      </c>
      <c r="D77" s="97">
        <f t="shared" si="29"/>
        <v>0</v>
      </c>
      <c r="E77" s="97">
        <f t="shared" si="29"/>
        <v>0</v>
      </c>
      <c r="F77" s="97">
        <f t="shared" si="29"/>
        <v>0</v>
      </c>
      <c r="G77" s="97">
        <f t="shared" si="29"/>
        <v>0</v>
      </c>
      <c r="H77" s="97">
        <f t="shared" si="29"/>
        <v>0</v>
      </c>
      <c r="I77" s="48"/>
      <c r="J77" s="48"/>
      <c r="K77" s="48"/>
    </row>
    <row r="78" spans="1:241" s="49" customFormat="1" ht="16.5" customHeight="1">
      <c r="A78" s="60" t="s">
        <v>319</v>
      </c>
      <c r="B78" s="62" t="s">
        <v>320</v>
      </c>
      <c r="C78" s="97"/>
      <c r="D78" s="96"/>
      <c r="E78" s="96"/>
      <c r="F78" s="96"/>
      <c r="G78" s="75"/>
      <c r="H78" s="75"/>
      <c r="I78" s="48"/>
      <c r="J78" s="48"/>
      <c r="K78" s="48"/>
    </row>
    <row r="79" spans="1:241" ht="16.5" customHeight="1">
      <c r="A79" s="60" t="s">
        <v>321</v>
      </c>
      <c r="B79" s="62" t="s">
        <v>322</v>
      </c>
      <c r="C79" s="97"/>
      <c r="D79" s="96"/>
      <c r="E79" s="96"/>
      <c r="F79" s="96"/>
      <c r="G79" s="75"/>
      <c r="H79" s="75"/>
      <c r="I79" s="48"/>
      <c r="J79" s="48"/>
      <c r="K79" s="48"/>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49"/>
      <c r="EB79" s="49"/>
      <c r="EC79" s="49"/>
      <c r="ED79" s="49"/>
      <c r="EE79" s="49"/>
      <c r="EF79" s="49"/>
      <c r="EG79" s="49"/>
      <c r="EH79" s="49"/>
      <c r="EI79" s="49"/>
      <c r="EJ79" s="49"/>
      <c r="EK79" s="49"/>
      <c r="EL79" s="49"/>
      <c r="EM79" s="49"/>
      <c r="EN79" s="49"/>
      <c r="EO79" s="49"/>
      <c r="EP79" s="49"/>
      <c r="EQ79" s="49"/>
      <c r="ER79" s="49"/>
      <c r="ES79" s="49"/>
      <c r="ET79" s="49"/>
      <c r="EU79" s="49"/>
      <c r="EV79" s="49"/>
      <c r="EW79" s="49"/>
      <c r="EX79" s="49"/>
      <c r="EY79" s="49"/>
      <c r="EZ79" s="49"/>
      <c r="FA79" s="49"/>
      <c r="FB79" s="49"/>
      <c r="FC79" s="49"/>
      <c r="FD79" s="49"/>
      <c r="FE79" s="49"/>
      <c r="FF79" s="49"/>
      <c r="FG79" s="49"/>
      <c r="FH79" s="49"/>
      <c r="FI79" s="49"/>
      <c r="FJ79" s="49"/>
      <c r="FK79" s="49"/>
      <c r="FL79" s="49"/>
      <c r="FM79" s="49"/>
      <c r="FN79" s="49"/>
      <c r="FO79" s="49"/>
      <c r="FP79" s="49"/>
      <c r="FQ79" s="49"/>
      <c r="FR79" s="49"/>
      <c r="FS79" s="49"/>
      <c r="FT79" s="49"/>
      <c r="FU79" s="49"/>
      <c r="FV79" s="49"/>
      <c r="FW79" s="49"/>
      <c r="FX79" s="49"/>
      <c r="FY79" s="49"/>
      <c r="FZ79" s="49"/>
      <c r="GA79" s="49"/>
      <c r="GB79" s="49"/>
      <c r="GC79" s="49"/>
      <c r="GD79" s="49"/>
      <c r="GE79" s="49"/>
      <c r="GF79" s="49"/>
      <c r="GG79" s="49"/>
      <c r="GH79" s="49"/>
      <c r="GI79" s="49"/>
      <c r="GJ79" s="49"/>
      <c r="GK79" s="49"/>
      <c r="GL79" s="49"/>
      <c r="GM79" s="49"/>
      <c r="GN79" s="49"/>
      <c r="GO79" s="49"/>
      <c r="GP79" s="49"/>
      <c r="GQ79" s="49"/>
      <c r="GR79" s="49"/>
      <c r="GS79" s="49"/>
      <c r="GT79" s="49"/>
      <c r="GU79" s="49"/>
      <c r="GV79" s="49"/>
      <c r="GW79" s="49"/>
      <c r="GX79" s="49"/>
      <c r="GY79" s="49"/>
      <c r="GZ79" s="49"/>
      <c r="HA79" s="49"/>
      <c r="HB79" s="49"/>
      <c r="HC79" s="49"/>
      <c r="HD79" s="49"/>
      <c r="HE79" s="49"/>
      <c r="HF79" s="49"/>
      <c r="HG79" s="49"/>
      <c r="HH79" s="49"/>
      <c r="HI79" s="49"/>
      <c r="HJ79" s="49"/>
      <c r="HK79" s="49"/>
      <c r="HL79" s="49"/>
      <c r="HM79" s="49"/>
      <c r="HN79" s="49"/>
      <c r="HO79" s="49"/>
      <c r="HP79" s="49"/>
      <c r="HQ79" s="49"/>
      <c r="HR79" s="49"/>
      <c r="HS79" s="49"/>
      <c r="HT79" s="49"/>
      <c r="HU79" s="49"/>
      <c r="HV79" s="49"/>
      <c r="HW79" s="49"/>
      <c r="HX79" s="49"/>
      <c r="HY79" s="49"/>
      <c r="HZ79" s="49"/>
      <c r="IA79" s="49"/>
      <c r="IB79" s="49"/>
      <c r="IC79" s="49"/>
      <c r="ID79" s="49"/>
      <c r="IE79" s="49"/>
      <c r="IF79" s="49"/>
      <c r="IG79" s="49"/>
    </row>
    <row r="80" spans="1:241" s="49" customFormat="1" ht="16.5" customHeight="1">
      <c r="A80" s="46" t="s">
        <v>323</v>
      </c>
      <c r="B80" s="50" t="s">
        <v>212</v>
      </c>
      <c r="C80" s="96">
        <f t="shared" ref="C80:H80" si="30">+C81</f>
        <v>0</v>
      </c>
      <c r="D80" s="96">
        <f t="shared" si="30"/>
        <v>0</v>
      </c>
      <c r="E80" s="96">
        <f t="shared" si="30"/>
        <v>0</v>
      </c>
      <c r="F80" s="96">
        <f t="shared" si="30"/>
        <v>0</v>
      </c>
      <c r="G80" s="96">
        <f t="shared" si="30"/>
        <v>0</v>
      </c>
      <c r="H80" s="96">
        <f t="shared" si="30"/>
        <v>0</v>
      </c>
      <c r="I80" s="48"/>
      <c r="J80" s="48"/>
      <c r="K80" s="48"/>
    </row>
    <row r="81" spans="1:241" s="49" customFormat="1" ht="16.5" customHeight="1">
      <c r="A81" s="46" t="s">
        <v>324</v>
      </c>
      <c r="B81" s="50" t="s">
        <v>214</v>
      </c>
      <c r="C81" s="96">
        <f t="shared" ref="C81:H81" si="31">+C82+C87</f>
        <v>0</v>
      </c>
      <c r="D81" s="96">
        <f t="shared" si="31"/>
        <v>0</v>
      </c>
      <c r="E81" s="96">
        <f t="shared" si="31"/>
        <v>0</v>
      </c>
      <c r="F81" s="96">
        <f t="shared" si="31"/>
        <v>0</v>
      </c>
      <c r="G81" s="96">
        <f t="shared" si="31"/>
        <v>0</v>
      </c>
      <c r="H81" s="96">
        <f t="shared" si="31"/>
        <v>0</v>
      </c>
      <c r="I81" s="48"/>
      <c r="J81" s="48"/>
      <c r="K81" s="48"/>
    </row>
    <row r="82" spans="1:241" s="49" customFormat="1" ht="16.5" customHeight="1">
      <c r="A82" s="46" t="s">
        <v>325</v>
      </c>
      <c r="B82" s="50" t="s">
        <v>326</v>
      </c>
      <c r="C82" s="96">
        <f t="shared" ref="C82:H82" si="32">+C84+C86+C85+C83</f>
        <v>0</v>
      </c>
      <c r="D82" s="96">
        <f t="shared" si="32"/>
        <v>0</v>
      </c>
      <c r="E82" s="96">
        <f t="shared" si="32"/>
        <v>0</v>
      </c>
      <c r="F82" s="96">
        <f t="shared" si="32"/>
        <v>0</v>
      </c>
      <c r="G82" s="96">
        <f t="shared" si="32"/>
        <v>0</v>
      </c>
      <c r="H82" s="96">
        <f t="shared" si="32"/>
        <v>0</v>
      </c>
      <c r="I82" s="48"/>
      <c r="J82" s="48"/>
      <c r="K82" s="48"/>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row>
    <row r="83" spans="1:241" s="49" customFormat="1" ht="16.5" customHeight="1">
      <c r="A83" s="46" t="s">
        <v>327</v>
      </c>
      <c r="B83" s="53" t="s">
        <v>328</v>
      </c>
      <c r="C83" s="96"/>
      <c r="D83" s="96"/>
      <c r="E83" s="96"/>
      <c r="F83" s="96"/>
      <c r="G83" s="75"/>
      <c r="H83" s="75"/>
      <c r="I83" s="48"/>
      <c r="J83" s="48"/>
      <c r="K83" s="48"/>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row>
    <row r="84" spans="1:241" s="49" customFormat="1" ht="16.5" customHeight="1">
      <c r="A84" s="52" t="s">
        <v>329</v>
      </c>
      <c r="B84" s="54" t="s">
        <v>330</v>
      </c>
      <c r="C84" s="97"/>
      <c r="D84" s="96"/>
      <c r="E84" s="96"/>
      <c r="F84" s="96"/>
      <c r="G84" s="75"/>
      <c r="H84" s="75"/>
      <c r="I84" s="48"/>
      <c r="J84" s="48"/>
      <c r="K84" s="48"/>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row>
    <row r="85" spans="1:241" s="49" customFormat="1" ht="16.5" customHeight="1">
      <c r="A85" s="52" t="s">
        <v>331</v>
      </c>
      <c r="B85" s="53" t="s">
        <v>332</v>
      </c>
      <c r="C85" s="97"/>
      <c r="D85" s="96"/>
      <c r="E85" s="96"/>
      <c r="F85" s="96"/>
      <c r="G85" s="75"/>
      <c r="H85" s="75"/>
      <c r="I85" s="48"/>
      <c r="J85" s="48"/>
      <c r="K85" s="48"/>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row>
    <row r="86" spans="1:241" ht="16.5" customHeight="1">
      <c r="A86" s="52" t="s">
        <v>333</v>
      </c>
      <c r="B86" s="54" t="s">
        <v>334</v>
      </c>
      <c r="C86" s="97"/>
      <c r="D86" s="96"/>
      <c r="E86" s="96"/>
      <c r="F86" s="96"/>
      <c r="G86" s="75"/>
      <c r="H86" s="75"/>
      <c r="I86" s="48"/>
      <c r="J86" s="48"/>
      <c r="K86" s="48"/>
    </row>
    <row r="87" spans="1:241" ht="16.5" customHeight="1">
      <c r="A87" s="63" t="s">
        <v>335</v>
      </c>
      <c r="B87" s="53" t="s">
        <v>336</v>
      </c>
      <c r="C87" s="97"/>
      <c r="D87" s="96"/>
      <c r="E87" s="96"/>
      <c r="F87" s="96"/>
      <c r="G87" s="75"/>
      <c r="H87" s="75"/>
      <c r="I87" s="48"/>
      <c r="J87" s="48"/>
      <c r="K87" s="48"/>
    </row>
    <row r="88" spans="1:241" ht="16.5" customHeight="1">
      <c r="A88" s="52" t="s">
        <v>222</v>
      </c>
      <c r="B88" s="54" t="s">
        <v>337</v>
      </c>
      <c r="C88" s="97"/>
      <c r="D88" s="96"/>
      <c r="E88" s="96"/>
      <c r="F88" s="96"/>
      <c r="G88" s="75"/>
      <c r="H88" s="75"/>
      <c r="I88" s="48"/>
      <c r="J88" s="48"/>
      <c r="K88" s="48"/>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6"/>
      <c r="GR88" s="56"/>
      <c r="GS88" s="56"/>
      <c r="GT88" s="56"/>
      <c r="GU88" s="56"/>
      <c r="GV88" s="56"/>
      <c r="GW88" s="56"/>
      <c r="GX88" s="56"/>
      <c r="GY88" s="56"/>
      <c r="GZ88" s="56"/>
      <c r="HA88" s="56"/>
      <c r="HB88" s="56"/>
      <c r="HC88" s="56"/>
      <c r="HD88" s="56"/>
      <c r="HE88" s="56"/>
      <c r="HF88" s="56"/>
      <c r="HG88" s="56"/>
      <c r="HH88" s="56"/>
      <c r="HI88" s="56"/>
      <c r="HJ88" s="56"/>
      <c r="HK88" s="56"/>
      <c r="HL88" s="56"/>
      <c r="HM88" s="56"/>
      <c r="HN88" s="56"/>
      <c r="HO88" s="56"/>
      <c r="HP88" s="56"/>
      <c r="HQ88" s="56"/>
      <c r="HR88" s="56"/>
      <c r="HS88" s="56"/>
      <c r="HT88" s="56"/>
      <c r="HU88" s="56"/>
      <c r="HV88" s="56"/>
      <c r="HW88" s="56"/>
      <c r="HX88" s="56"/>
      <c r="HY88" s="56"/>
      <c r="HZ88" s="56"/>
      <c r="IA88" s="56"/>
      <c r="IB88" s="56"/>
      <c r="IC88" s="56"/>
      <c r="ID88" s="56"/>
      <c r="IE88" s="56"/>
      <c r="IF88" s="56"/>
      <c r="IG88" s="56"/>
    </row>
    <row r="89" spans="1:241" ht="16.5" customHeight="1">
      <c r="A89" s="52" t="s">
        <v>338</v>
      </c>
      <c r="B89" s="54" t="s">
        <v>339</v>
      </c>
      <c r="C89" s="96">
        <f>C46-C91+C10+C12+C13+C16+C17+C19-C88</f>
        <v>0</v>
      </c>
      <c r="D89" s="96">
        <f t="shared" ref="D89:H89" si="33">D46-D91+D10+D12+D13+D16+D17+D19-D88</f>
        <v>251757310</v>
      </c>
      <c r="E89" s="96">
        <f t="shared" si="33"/>
        <v>251757310</v>
      </c>
      <c r="F89" s="96">
        <f t="shared" si="33"/>
        <v>69837020</v>
      </c>
      <c r="G89" s="96">
        <f t="shared" si="33"/>
        <v>23138313.129999995</v>
      </c>
      <c r="H89" s="96">
        <f t="shared" si="33"/>
        <v>23138313.129999995</v>
      </c>
      <c r="I89" s="48"/>
      <c r="J89" s="48"/>
      <c r="K89" s="48"/>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56"/>
      <c r="HI89" s="56"/>
      <c r="HJ89" s="56"/>
      <c r="HK89" s="56"/>
      <c r="HL89" s="56"/>
      <c r="HM89" s="56"/>
      <c r="HN89" s="56"/>
      <c r="HO89" s="56"/>
      <c r="HP89" s="56"/>
      <c r="HQ89" s="56"/>
      <c r="HR89" s="56"/>
      <c r="HS89" s="56"/>
      <c r="HT89" s="56"/>
      <c r="HU89" s="56"/>
      <c r="HV89" s="56"/>
      <c r="HW89" s="56"/>
      <c r="HX89" s="56"/>
      <c r="HY89" s="56"/>
      <c r="HZ89" s="56"/>
      <c r="IA89" s="56"/>
      <c r="IB89" s="56"/>
      <c r="IC89" s="56"/>
      <c r="ID89" s="56"/>
      <c r="IE89" s="56"/>
      <c r="IF89" s="56"/>
      <c r="IG89" s="56"/>
    </row>
    <row r="90" spans="1:241" ht="16.5" customHeight="1">
      <c r="A90" s="52"/>
      <c r="B90" s="54" t="s">
        <v>340</v>
      </c>
      <c r="C90" s="96"/>
      <c r="D90" s="96"/>
      <c r="E90" s="96"/>
      <c r="F90" s="96"/>
      <c r="G90" s="124">
        <v>-16980</v>
      </c>
      <c r="H90" s="124">
        <v>-16980</v>
      </c>
      <c r="I90" s="48"/>
      <c r="J90" s="48"/>
      <c r="K90" s="48"/>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6"/>
      <c r="HL90" s="56"/>
      <c r="HM90" s="56"/>
      <c r="HN90" s="56"/>
      <c r="HO90" s="56"/>
      <c r="HP90" s="56"/>
      <c r="HQ90" s="56"/>
      <c r="HR90" s="56"/>
      <c r="HS90" s="56"/>
      <c r="HT90" s="56"/>
      <c r="HU90" s="56"/>
      <c r="HV90" s="56"/>
      <c r="HW90" s="56"/>
      <c r="HX90" s="56"/>
      <c r="HY90" s="56"/>
      <c r="HZ90" s="56"/>
      <c r="IA90" s="56"/>
      <c r="IB90" s="56"/>
      <c r="IC90" s="56"/>
      <c r="ID90" s="56"/>
      <c r="IE90" s="56"/>
      <c r="IF90" s="56"/>
      <c r="IG90" s="56"/>
    </row>
    <row r="91" spans="1:241" ht="16.5" customHeight="1">
      <c r="A91" s="52" t="s">
        <v>341</v>
      </c>
      <c r="B91" s="50" t="s">
        <v>342</v>
      </c>
      <c r="C91" s="98">
        <f>+C92+C190+C235+C239+C267+C272</f>
        <v>0</v>
      </c>
      <c r="D91" s="98">
        <f t="shared" ref="D91:H91" si="34">+D92+D190+D235+D239+D267+D272</f>
        <v>431151300</v>
      </c>
      <c r="E91" s="98">
        <f t="shared" si="34"/>
        <v>427302140</v>
      </c>
      <c r="F91" s="98">
        <f t="shared" si="34"/>
        <v>238419970</v>
      </c>
      <c r="G91" s="98">
        <f t="shared" si="34"/>
        <v>97448671.280000001</v>
      </c>
      <c r="H91" s="98">
        <f t="shared" si="34"/>
        <v>97448671.280000001</v>
      </c>
      <c r="I91" s="48"/>
      <c r="J91" s="48"/>
      <c r="K91" s="48"/>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56"/>
      <c r="HI91" s="56"/>
      <c r="HJ91" s="56"/>
      <c r="HK91" s="56"/>
      <c r="HL91" s="56"/>
      <c r="HM91" s="56"/>
      <c r="HN91" s="56"/>
      <c r="HO91" s="56"/>
      <c r="HP91" s="56"/>
      <c r="HQ91" s="56"/>
      <c r="HR91" s="56"/>
      <c r="HS91" s="56"/>
      <c r="HT91" s="56"/>
      <c r="HU91" s="56"/>
      <c r="HV91" s="56"/>
      <c r="HW91" s="56"/>
      <c r="HX91" s="56"/>
      <c r="HY91" s="56"/>
      <c r="HZ91" s="56"/>
      <c r="IA91" s="56"/>
      <c r="IB91" s="56"/>
      <c r="IC91" s="56"/>
      <c r="ID91" s="56"/>
      <c r="IE91" s="56"/>
      <c r="IF91" s="56"/>
      <c r="IG91" s="56"/>
    </row>
    <row r="92" spans="1:241" s="56" customFormat="1" ht="16.5" customHeight="1">
      <c r="A92" s="46" t="s">
        <v>343</v>
      </c>
      <c r="B92" s="50" t="s">
        <v>344</v>
      </c>
      <c r="C92" s="96">
        <f>+C93+C112+C149+C181+C186</f>
        <v>0</v>
      </c>
      <c r="D92" s="96">
        <f t="shared" ref="D92:H92" si="35">+D93+D112+D149+D181+D186</f>
        <v>183084240</v>
      </c>
      <c r="E92" s="96">
        <f t="shared" si="35"/>
        <v>186091500</v>
      </c>
      <c r="F92" s="96">
        <f t="shared" si="35"/>
        <v>106658850</v>
      </c>
      <c r="G92" s="96">
        <f t="shared" si="35"/>
        <v>40378587.240000002</v>
      </c>
      <c r="H92" s="96">
        <f t="shared" si="35"/>
        <v>40378587.240000002</v>
      </c>
      <c r="I92" s="48"/>
      <c r="J92" s="48"/>
      <c r="K92" s="48"/>
    </row>
    <row r="93" spans="1:241" s="56" customFormat="1" ht="16.5" customHeight="1">
      <c r="A93" s="52" t="s">
        <v>345</v>
      </c>
      <c r="B93" s="50" t="s">
        <v>346</v>
      </c>
      <c r="C93" s="96">
        <f>+C94+C109+C110+C100+C103+C95+C96+C97</f>
        <v>0</v>
      </c>
      <c r="D93" s="96">
        <f t="shared" ref="D93:H93" si="36">+D94+D109+D110+D100+D103+D95+D96+D97</f>
        <v>89346740</v>
      </c>
      <c r="E93" s="96">
        <f t="shared" si="36"/>
        <v>82288740</v>
      </c>
      <c r="F93" s="96">
        <f t="shared" si="36"/>
        <v>45848780</v>
      </c>
      <c r="G93" s="96">
        <f t="shared" si="36"/>
        <v>17071778.640000001</v>
      </c>
      <c r="H93" s="96">
        <f t="shared" si="36"/>
        <v>17071778.640000001</v>
      </c>
      <c r="I93" s="48"/>
      <c r="J93" s="48"/>
      <c r="K93" s="48"/>
    </row>
    <row r="94" spans="1:241" s="56" customFormat="1" ht="16.5" customHeight="1">
      <c r="A94" s="52"/>
      <c r="B94" s="53" t="s">
        <v>347</v>
      </c>
      <c r="C94" s="97"/>
      <c r="D94" s="96">
        <v>61500000</v>
      </c>
      <c r="E94" s="96">
        <v>60441000</v>
      </c>
      <c r="F94" s="96">
        <v>32401670</v>
      </c>
      <c r="G94" s="75">
        <v>13105620</v>
      </c>
      <c r="H94" s="75">
        <v>13105620</v>
      </c>
      <c r="I94" s="48"/>
      <c r="J94" s="48"/>
      <c r="K94" s="48"/>
    </row>
    <row r="95" spans="1:241" s="56" customFormat="1" ht="45">
      <c r="A95" s="52"/>
      <c r="B95" s="53" t="s">
        <v>348</v>
      </c>
      <c r="C95" s="97"/>
      <c r="D95" s="96">
        <v>640</v>
      </c>
      <c r="E95" s="96">
        <v>640</v>
      </c>
      <c r="F95" s="96">
        <v>640</v>
      </c>
      <c r="G95" s="75">
        <v>639.5</v>
      </c>
      <c r="H95" s="75">
        <v>639.5</v>
      </c>
      <c r="I95" s="48"/>
      <c r="J95" s="48"/>
      <c r="K95" s="48"/>
    </row>
    <row r="96" spans="1:241" s="56" customFormat="1" ht="60">
      <c r="A96" s="52"/>
      <c r="B96" s="53" t="s">
        <v>349</v>
      </c>
      <c r="C96" s="97"/>
      <c r="D96" s="96">
        <v>1100</v>
      </c>
      <c r="E96" s="96">
        <v>1100</v>
      </c>
      <c r="F96" s="96">
        <v>1100</v>
      </c>
      <c r="G96" s="75">
        <v>1100</v>
      </c>
      <c r="H96" s="75">
        <v>1100</v>
      </c>
      <c r="I96" s="48"/>
      <c r="J96" s="48"/>
      <c r="K96" s="48"/>
    </row>
    <row r="97" spans="1:242" s="56" customFormat="1" ht="60">
      <c r="A97" s="52"/>
      <c r="B97" s="53" t="s">
        <v>496</v>
      </c>
      <c r="C97" s="97">
        <f>C98+C99</f>
        <v>0</v>
      </c>
      <c r="D97" s="97">
        <f t="shared" ref="D97:H97" si="37">D98+D99</f>
        <v>3311000</v>
      </c>
      <c r="E97" s="97">
        <f t="shared" si="37"/>
        <v>3010000</v>
      </c>
      <c r="F97" s="97">
        <f t="shared" si="37"/>
        <v>2503000</v>
      </c>
      <c r="G97" s="97">
        <f t="shared" si="37"/>
        <v>1027230</v>
      </c>
      <c r="H97" s="97">
        <f t="shared" si="37"/>
        <v>1027230</v>
      </c>
      <c r="I97" s="48"/>
      <c r="J97" s="48"/>
      <c r="K97" s="48"/>
    </row>
    <row r="98" spans="1:242" s="56" customFormat="1">
      <c r="A98" s="52"/>
      <c r="B98" s="53" t="s">
        <v>347</v>
      </c>
      <c r="C98" s="97"/>
      <c r="D98" s="96">
        <v>3311000</v>
      </c>
      <c r="E98" s="96">
        <v>3010000</v>
      </c>
      <c r="F98" s="96">
        <v>2503000</v>
      </c>
      <c r="G98" s="75">
        <v>1027230</v>
      </c>
      <c r="H98" s="75">
        <v>1027230</v>
      </c>
      <c r="I98" s="48"/>
      <c r="J98" s="48"/>
      <c r="K98" s="48"/>
    </row>
    <row r="99" spans="1:242" s="56" customFormat="1" ht="60">
      <c r="A99" s="52"/>
      <c r="B99" s="53" t="s">
        <v>349</v>
      </c>
      <c r="C99" s="97"/>
      <c r="D99" s="96"/>
      <c r="E99" s="96"/>
      <c r="F99" s="96"/>
      <c r="G99" s="75"/>
      <c r="H99" s="75"/>
      <c r="I99" s="48"/>
      <c r="J99" s="48"/>
      <c r="K99" s="48"/>
    </row>
    <row r="100" spans="1:242" s="56" customFormat="1" ht="16.5" customHeight="1">
      <c r="A100" s="52"/>
      <c r="B100" s="53" t="s">
        <v>350</v>
      </c>
      <c r="C100" s="97">
        <f t="shared" ref="C100:H100" si="38">C101+C102</f>
        <v>0</v>
      </c>
      <c r="D100" s="97">
        <f t="shared" si="38"/>
        <v>11887000</v>
      </c>
      <c r="E100" s="97">
        <f t="shared" si="38"/>
        <v>4813000</v>
      </c>
      <c r="F100" s="97">
        <f t="shared" si="38"/>
        <v>3477450</v>
      </c>
      <c r="G100" s="97">
        <f t="shared" si="38"/>
        <v>0</v>
      </c>
      <c r="H100" s="97">
        <f t="shared" si="38"/>
        <v>0</v>
      </c>
      <c r="I100" s="48"/>
      <c r="J100" s="48"/>
      <c r="K100" s="48"/>
    </row>
    <row r="101" spans="1:242" s="56" customFormat="1" ht="16.5" customHeight="1">
      <c r="A101" s="52"/>
      <c r="B101" s="53" t="s">
        <v>351</v>
      </c>
      <c r="C101" s="97"/>
      <c r="D101" s="96">
        <v>11887000</v>
      </c>
      <c r="E101" s="96">
        <v>4813000</v>
      </c>
      <c r="F101" s="96">
        <v>3477450</v>
      </c>
      <c r="G101" s="75">
        <v>0</v>
      </c>
      <c r="H101" s="75">
        <v>0</v>
      </c>
      <c r="I101" s="48"/>
      <c r="J101" s="48"/>
      <c r="K101" s="48"/>
    </row>
    <row r="102" spans="1:242" s="56" customFormat="1" ht="60">
      <c r="A102" s="52"/>
      <c r="B102" s="53" t="s">
        <v>349</v>
      </c>
      <c r="C102" s="97"/>
      <c r="D102" s="96"/>
      <c r="E102" s="96"/>
      <c r="F102" s="96"/>
      <c r="G102" s="75"/>
      <c r="H102" s="75"/>
      <c r="I102" s="48"/>
      <c r="J102" s="48"/>
      <c r="K102" s="48"/>
    </row>
    <row r="103" spans="1:242" s="56" customFormat="1" ht="16.5" customHeight="1">
      <c r="A103" s="52"/>
      <c r="B103" s="64" t="s">
        <v>352</v>
      </c>
      <c r="C103" s="97">
        <f t="shared" ref="C103:G103" si="39">C104+C107+C108</f>
        <v>0</v>
      </c>
      <c r="D103" s="97">
        <f t="shared" si="39"/>
        <v>11303000</v>
      </c>
      <c r="E103" s="97">
        <f t="shared" si="39"/>
        <v>12644000</v>
      </c>
      <c r="F103" s="97">
        <f t="shared" si="39"/>
        <v>6756920</v>
      </c>
      <c r="G103" s="97">
        <f t="shared" si="39"/>
        <v>2684400</v>
      </c>
      <c r="H103" s="97">
        <f t="shared" ref="H103" si="40">H104+H107+H108</f>
        <v>2684400</v>
      </c>
      <c r="I103" s="48"/>
      <c r="J103" s="48"/>
      <c r="K103" s="48"/>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row>
    <row r="104" spans="1:242" s="56" customFormat="1" ht="30">
      <c r="A104" s="52"/>
      <c r="B104" s="53" t="s">
        <v>353</v>
      </c>
      <c r="C104" s="97">
        <f t="shared" ref="C104:G104" si="41">C105+C106</f>
        <v>0</v>
      </c>
      <c r="D104" s="97">
        <f t="shared" si="41"/>
        <v>10342000</v>
      </c>
      <c r="E104" s="97">
        <f t="shared" si="41"/>
        <v>11638000</v>
      </c>
      <c r="F104" s="97">
        <f t="shared" si="41"/>
        <v>6210910</v>
      </c>
      <c r="G104" s="97">
        <f t="shared" si="41"/>
        <v>2448500</v>
      </c>
      <c r="H104" s="97">
        <f t="shared" ref="H104" si="42">H105+H106</f>
        <v>2448500</v>
      </c>
      <c r="I104" s="48"/>
      <c r="J104" s="48"/>
      <c r="K104" s="48"/>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row>
    <row r="105" spans="1:242">
      <c r="A105" s="52"/>
      <c r="B105" s="53" t="s">
        <v>351</v>
      </c>
      <c r="C105" s="97"/>
      <c r="D105" s="96">
        <v>10342000</v>
      </c>
      <c r="E105" s="96">
        <v>11638000</v>
      </c>
      <c r="F105" s="96">
        <v>6210910</v>
      </c>
      <c r="G105" s="75">
        <v>2448500</v>
      </c>
      <c r="H105" s="75">
        <v>2448500</v>
      </c>
      <c r="I105" s="48"/>
      <c r="J105" s="48"/>
      <c r="K105" s="48"/>
      <c r="L105" s="56"/>
      <c r="IH105" s="56"/>
    </row>
    <row r="106" spans="1:242" ht="60">
      <c r="A106" s="52"/>
      <c r="B106" s="53" t="s">
        <v>349</v>
      </c>
      <c r="C106" s="97"/>
      <c r="D106" s="96"/>
      <c r="E106" s="96"/>
      <c r="F106" s="96"/>
      <c r="G106" s="75"/>
      <c r="H106" s="75"/>
      <c r="I106" s="48"/>
      <c r="J106" s="48"/>
      <c r="K106" s="48"/>
      <c r="L106" s="56"/>
      <c r="IH106" s="56"/>
    </row>
    <row r="107" spans="1:242" ht="60">
      <c r="A107" s="52"/>
      <c r="B107" s="53" t="s">
        <v>354</v>
      </c>
      <c r="C107" s="97"/>
      <c r="D107" s="96">
        <v>476000</v>
      </c>
      <c r="E107" s="96">
        <v>521000</v>
      </c>
      <c r="F107" s="96">
        <v>274010</v>
      </c>
      <c r="G107" s="75">
        <v>105610</v>
      </c>
      <c r="H107" s="75">
        <v>105610</v>
      </c>
      <c r="I107" s="48"/>
      <c r="J107" s="48"/>
      <c r="K107" s="48"/>
      <c r="L107" s="56"/>
      <c r="IH107" s="56"/>
    </row>
    <row r="108" spans="1:242" ht="45">
      <c r="A108" s="52"/>
      <c r="B108" s="53" t="s">
        <v>355</v>
      </c>
      <c r="C108" s="97"/>
      <c r="D108" s="96">
        <v>485000</v>
      </c>
      <c r="E108" s="96">
        <v>485000</v>
      </c>
      <c r="F108" s="96">
        <v>272000</v>
      </c>
      <c r="G108" s="75">
        <v>130290</v>
      </c>
      <c r="H108" s="75">
        <v>130290</v>
      </c>
      <c r="I108" s="48"/>
      <c r="J108" s="48"/>
      <c r="K108" s="48"/>
      <c r="L108" s="56"/>
      <c r="IH108" s="56"/>
    </row>
    <row r="109" spans="1:242" s="49" customFormat="1" ht="16.5" customHeight="1">
      <c r="A109" s="52"/>
      <c r="B109" s="53" t="s">
        <v>356</v>
      </c>
      <c r="C109" s="97"/>
      <c r="D109" s="96">
        <v>35000</v>
      </c>
      <c r="E109" s="96">
        <v>40000</v>
      </c>
      <c r="F109" s="96">
        <v>22000</v>
      </c>
      <c r="G109" s="75">
        <v>9379.14</v>
      </c>
      <c r="H109" s="75">
        <v>9379.14</v>
      </c>
      <c r="I109" s="48"/>
      <c r="J109" s="48"/>
      <c r="K109" s="48"/>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56"/>
    </row>
    <row r="110" spans="1:242" ht="45">
      <c r="A110" s="52"/>
      <c r="B110" s="53" t="s">
        <v>357</v>
      </c>
      <c r="C110" s="97"/>
      <c r="D110" s="96">
        <v>1309000</v>
      </c>
      <c r="E110" s="96">
        <v>1339000</v>
      </c>
      <c r="F110" s="96">
        <v>686000</v>
      </c>
      <c r="G110" s="75">
        <v>243410</v>
      </c>
      <c r="H110" s="75">
        <v>243410</v>
      </c>
      <c r="I110" s="48"/>
      <c r="J110" s="48"/>
      <c r="K110" s="48"/>
      <c r="IH110" s="56"/>
    </row>
    <row r="111" spans="1:242">
      <c r="A111" s="52"/>
      <c r="B111" s="54" t="s">
        <v>340</v>
      </c>
      <c r="C111" s="97"/>
      <c r="D111" s="96"/>
      <c r="E111" s="96"/>
      <c r="F111" s="96"/>
      <c r="G111" s="75"/>
      <c r="H111" s="75"/>
      <c r="I111" s="48"/>
      <c r="J111" s="48"/>
      <c r="K111" s="48"/>
    </row>
    <row r="112" spans="1:242" ht="30">
      <c r="A112" s="103" t="s">
        <v>358</v>
      </c>
      <c r="B112" s="50" t="s">
        <v>359</v>
      </c>
      <c r="C112" s="97">
        <f t="shared" ref="C112:H112" si="43">C113+C116+C119+C122+C125+C128+C134+C131+C137</f>
        <v>0</v>
      </c>
      <c r="D112" s="97">
        <f t="shared" si="43"/>
        <v>74554160</v>
      </c>
      <c r="E112" s="97">
        <f t="shared" si="43"/>
        <v>83703960</v>
      </c>
      <c r="F112" s="97">
        <f t="shared" si="43"/>
        <v>49748500</v>
      </c>
      <c r="G112" s="97">
        <f t="shared" si="43"/>
        <v>19000065.600000001</v>
      </c>
      <c r="H112" s="97">
        <f t="shared" si="43"/>
        <v>19000065.600000001</v>
      </c>
      <c r="I112" s="48"/>
      <c r="J112" s="48"/>
      <c r="K112" s="48"/>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49"/>
      <c r="DL112" s="49"/>
      <c r="DM112" s="49"/>
      <c r="DN112" s="49"/>
      <c r="DO112" s="49"/>
      <c r="DP112" s="49"/>
      <c r="DQ112" s="49"/>
      <c r="DR112" s="49"/>
      <c r="DS112" s="49"/>
      <c r="DT112" s="49"/>
      <c r="DU112" s="49"/>
      <c r="DV112" s="49"/>
      <c r="DW112" s="49"/>
      <c r="DX112" s="49"/>
      <c r="DY112" s="49"/>
      <c r="DZ112" s="49"/>
      <c r="EA112" s="49"/>
      <c r="EB112" s="49"/>
      <c r="EC112" s="49"/>
      <c r="ED112" s="49"/>
      <c r="EE112" s="49"/>
      <c r="EF112" s="49"/>
      <c r="EG112" s="49"/>
      <c r="EH112" s="49"/>
      <c r="EI112" s="49"/>
      <c r="EJ112" s="49"/>
      <c r="EK112" s="49"/>
      <c r="EL112" s="49"/>
      <c r="EM112" s="49"/>
      <c r="EN112" s="49"/>
      <c r="EO112" s="49"/>
      <c r="EP112" s="49"/>
      <c r="EQ112" s="49"/>
      <c r="ER112" s="49"/>
      <c r="ES112" s="49"/>
      <c r="ET112" s="49"/>
      <c r="EU112" s="49"/>
      <c r="EV112" s="49"/>
      <c r="EW112" s="49"/>
      <c r="EX112" s="49"/>
      <c r="EY112" s="49"/>
      <c r="EZ112" s="49"/>
      <c r="FA112" s="49"/>
      <c r="FB112" s="49"/>
      <c r="FC112" s="49"/>
      <c r="FD112" s="49"/>
      <c r="FE112" s="49"/>
      <c r="FF112" s="49"/>
      <c r="FG112" s="49"/>
      <c r="FH112" s="49"/>
      <c r="FI112" s="49"/>
      <c r="FJ112" s="49"/>
      <c r="FK112" s="49"/>
      <c r="FL112" s="49"/>
      <c r="FM112" s="49"/>
      <c r="FN112" s="49"/>
      <c r="FO112" s="49"/>
      <c r="FP112" s="49"/>
      <c r="FQ112" s="49"/>
      <c r="FR112" s="49"/>
      <c r="FS112" s="49"/>
      <c r="FT112" s="49"/>
      <c r="FU112" s="49"/>
      <c r="FV112" s="49"/>
      <c r="FW112" s="49"/>
      <c r="FX112" s="49"/>
      <c r="FY112" s="49"/>
      <c r="FZ112" s="49"/>
      <c r="GA112" s="49"/>
      <c r="GB112" s="49"/>
      <c r="GC112" s="49"/>
      <c r="GD112" s="49"/>
      <c r="GE112" s="49"/>
      <c r="GF112" s="49"/>
      <c r="GG112" s="49"/>
      <c r="GH112" s="49"/>
      <c r="GI112" s="49"/>
      <c r="GJ112" s="49"/>
      <c r="GK112" s="49"/>
      <c r="GL112" s="49"/>
      <c r="GM112" s="49"/>
      <c r="GN112" s="49"/>
      <c r="GO112" s="49"/>
      <c r="GP112" s="49"/>
      <c r="GQ112" s="49"/>
      <c r="GR112" s="49"/>
      <c r="GS112" s="49"/>
      <c r="GT112" s="49"/>
      <c r="GU112" s="49"/>
      <c r="GV112" s="49"/>
      <c r="GW112" s="49"/>
      <c r="GX112" s="49"/>
      <c r="GY112" s="49"/>
      <c r="GZ112" s="49"/>
      <c r="HA112" s="49"/>
      <c r="HB112" s="49"/>
      <c r="HC112" s="49"/>
      <c r="HD112" s="49"/>
      <c r="HE112" s="49"/>
      <c r="HF112" s="49"/>
      <c r="HG112" s="49"/>
      <c r="HH112" s="49"/>
      <c r="HI112" s="49"/>
      <c r="HJ112" s="49"/>
      <c r="HK112" s="49"/>
      <c r="HL112" s="49"/>
      <c r="HM112" s="49"/>
      <c r="HN112" s="49"/>
      <c r="HO112" s="49"/>
      <c r="HP112" s="49"/>
      <c r="HQ112" s="49"/>
      <c r="HR112" s="49"/>
      <c r="HS112" s="49"/>
      <c r="HT112" s="49"/>
      <c r="HU112" s="49"/>
      <c r="HV112" s="49"/>
      <c r="HW112" s="49"/>
      <c r="HX112" s="49"/>
      <c r="HY112" s="49"/>
      <c r="HZ112" s="49"/>
      <c r="IA112" s="49"/>
      <c r="IB112" s="49"/>
      <c r="IC112" s="49"/>
      <c r="ID112" s="49"/>
      <c r="IE112" s="49"/>
      <c r="IF112" s="49"/>
      <c r="IG112" s="49"/>
    </row>
    <row r="113" spans="1:242" ht="16.5" customHeight="1">
      <c r="A113" s="52"/>
      <c r="B113" s="53" t="s">
        <v>360</v>
      </c>
      <c r="C113" s="97">
        <f t="shared" ref="C113:H113" si="44">C114+C115</f>
        <v>0</v>
      </c>
      <c r="D113" s="97">
        <f t="shared" si="44"/>
        <v>2450000</v>
      </c>
      <c r="E113" s="97">
        <f t="shared" si="44"/>
        <v>3164000</v>
      </c>
      <c r="F113" s="97">
        <f t="shared" si="44"/>
        <v>1944230</v>
      </c>
      <c r="G113" s="97">
        <f t="shared" si="44"/>
        <v>831810</v>
      </c>
      <c r="H113" s="97">
        <f t="shared" si="44"/>
        <v>831810</v>
      </c>
      <c r="I113" s="48"/>
      <c r="J113" s="48"/>
      <c r="K113" s="48"/>
      <c r="L113" s="49"/>
    </row>
    <row r="114" spans="1:242">
      <c r="A114" s="52"/>
      <c r="B114" s="53" t="s">
        <v>347</v>
      </c>
      <c r="C114" s="97"/>
      <c r="D114" s="96">
        <v>2450000</v>
      </c>
      <c r="E114" s="96">
        <v>3164000</v>
      </c>
      <c r="F114" s="96">
        <v>1944230</v>
      </c>
      <c r="G114" s="75">
        <v>831810</v>
      </c>
      <c r="H114" s="75">
        <v>831810</v>
      </c>
      <c r="I114" s="48"/>
      <c r="J114" s="48"/>
      <c r="K114" s="48"/>
      <c r="L114" s="49"/>
    </row>
    <row r="115" spans="1:242" ht="60">
      <c r="A115" s="52"/>
      <c r="B115" s="53" t="s">
        <v>349</v>
      </c>
      <c r="C115" s="97"/>
      <c r="D115" s="96"/>
      <c r="E115" s="96"/>
      <c r="F115" s="96"/>
      <c r="G115" s="75"/>
      <c r="H115" s="75"/>
      <c r="I115" s="48"/>
      <c r="J115" s="48"/>
      <c r="K115" s="48"/>
      <c r="L115" s="49"/>
    </row>
    <row r="116" spans="1:242" ht="16.5" customHeight="1">
      <c r="A116" s="52"/>
      <c r="B116" s="53" t="s">
        <v>361</v>
      </c>
      <c r="C116" s="97">
        <f t="shared" ref="C116:H116" si="45">C117+C118</f>
        <v>0</v>
      </c>
      <c r="D116" s="97">
        <f t="shared" si="45"/>
        <v>628000</v>
      </c>
      <c r="E116" s="97">
        <f t="shared" si="45"/>
        <v>772000</v>
      </c>
      <c r="F116" s="97">
        <f t="shared" si="45"/>
        <v>448060</v>
      </c>
      <c r="G116" s="97">
        <f t="shared" si="45"/>
        <v>122020</v>
      </c>
      <c r="H116" s="97">
        <f t="shared" si="45"/>
        <v>122020</v>
      </c>
      <c r="I116" s="48"/>
      <c r="J116" s="48"/>
      <c r="K116" s="48"/>
    </row>
    <row r="117" spans="1:242">
      <c r="A117" s="52"/>
      <c r="B117" s="53" t="s">
        <v>347</v>
      </c>
      <c r="C117" s="97"/>
      <c r="D117" s="96">
        <v>628000</v>
      </c>
      <c r="E117" s="96">
        <v>772000</v>
      </c>
      <c r="F117" s="96">
        <v>448060</v>
      </c>
      <c r="G117" s="75">
        <v>122020</v>
      </c>
      <c r="H117" s="75">
        <v>122020</v>
      </c>
      <c r="I117" s="48"/>
      <c r="J117" s="48"/>
      <c r="K117" s="48"/>
    </row>
    <row r="118" spans="1:242" ht="60">
      <c r="A118" s="52"/>
      <c r="B118" s="53" t="s">
        <v>349</v>
      </c>
      <c r="C118" s="97"/>
      <c r="D118" s="96"/>
      <c r="E118" s="96"/>
      <c r="F118" s="96"/>
      <c r="G118" s="75"/>
      <c r="H118" s="75"/>
      <c r="I118" s="48"/>
      <c r="J118" s="48"/>
      <c r="K118" s="48"/>
    </row>
    <row r="119" spans="1:242">
      <c r="A119" s="52"/>
      <c r="B119" s="53" t="s">
        <v>362</v>
      </c>
      <c r="C119" s="97">
        <f t="shared" ref="C119:H119" si="46">C120+C121</f>
        <v>0</v>
      </c>
      <c r="D119" s="97">
        <f t="shared" si="46"/>
        <v>330000</v>
      </c>
      <c r="E119" s="97">
        <f t="shared" si="46"/>
        <v>447000</v>
      </c>
      <c r="F119" s="97">
        <f t="shared" si="46"/>
        <v>300800</v>
      </c>
      <c r="G119" s="97">
        <f t="shared" si="46"/>
        <v>159230</v>
      </c>
      <c r="H119" s="97">
        <f t="shared" si="46"/>
        <v>159230</v>
      </c>
      <c r="I119" s="48"/>
      <c r="J119" s="48"/>
      <c r="K119" s="48"/>
      <c r="IH119" s="49"/>
    </row>
    <row r="120" spans="1:242">
      <c r="A120" s="52"/>
      <c r="B120" s="53" t="s">
        <v>347</v>
      </c>
      <c r="C120" s="97"/>
      <c r="D120" s="96">
        <v>330000</v>
      </c>
      <c r="E120" s="96">
        <v>447000</v>
      </c>
      <c r="F120" s="96">
        <v>300800</v>
      </c>
      <c r="G120" s="75">
        <v>159230</v>
      </c>
      <c r="H120" s="75">
        <v>159230</v>
      </c>
      <c r="I120" s="48"/>
      <c r="J120" s="48"/>
      <c r="K120" s="48"/>
      <c r="IH120" s="49"/>
    </row>
    <row r="121" spans="1:242" ht="60">
      <c r="A121" s="52"/>
      <c r="B121" s="53" t="s">
        <v>349</v>
      </c>
      <c r="C121" s="97"/>
      <c r="D121" s="96"/>
      <c r="E121" s="96"/>
      <c r="F121" s="96"/>
      <c r="G121" s="75"/>
      <c r="H121" s="75"/>
      <c r="I121" s="48"/>
      <c r="J121" s="48"/>
      <c r="K121" s="48"/>
      <c r="IH121" s="49"/>
    </row>
    <row r="122" spans="1:242" ht="21" customHeight="1">
      <c r="A122" s="46"/>
      <c r="B122" s="53" t="s">
        <v>363</v>
      </c>
      <c r="C122" s="97">
        <f t="shared" ref="C122:H122" si="47">C123+C124</f>
        <v>0</v>
      </c>
      <c r="D122" s="97">
        <f t="shared" si="47"/>
        <v>28271830</v>
      </c>
      <c r="E122" s="97">
        <f t="shared" si="47"/>
        <v>29770830</v>
      </c>
      <c r="F122" s="97">
        <f t="shared" si="47"/>
        <v>16970260</v>
      </c>
      <c r="G122" s="97">
        <f t="shared" si="47"/>
        <v>6895833.54</v>
      </c>
      <c r="H122" s="97">
        <f t="shared" si="47"/>
        <v>6895833.54</v>
      </c>
      <c r="I122" s="48"/>
      <c r="J122" s="48"/>
      <c r="K122" s="48"/>
    </row>
    <row r="123" spans="1:242">
      <c r="A123" s="52"/>
      <c r="B123" s="53" t="s">
        <v>347</v>
      </c>
      <c r="C123" s="97"/>
      <c r="D123" s="96">
        <v>28270000</v>
      </c>
      <c r="E123" s="96">
        <v>29769000</v>
      </c>
      <c r="F123" s="96">
        <v>16968430</v>
      </c>
      <c r="G123" s="75">
        <v>6894010</v>
      </c>
      <c r="H123" s="75">
        <v>6894010</v>
      </c>
      <c r="I123" s="48"/>
      <c r="J123" s="48"/>
      <c r="K123" s="48"/>
    </row>
    <row r="124" spans="1:242" ht="60">
      <c r="A124" s="52"/>
      <c r="B124" s="53" t="s">
        <v>349</v>
      </c>
      <c r="C124" s="97"/>
      <c r="D124" s="96">
        <v>1830</v>
      </c>
      <c r="E124" s="96">
        <v>1830</v>
      </c>
      <c r="F124" s="96">
        <v>1830</v>
      </c>
      <c r="G124" s="75">
        <v>1823.54</v>
      </c>
      <c r="H124" s="75">
        <v>1823.54</v>
      </c>
      <c r="I124" s="48"/>
      <c r="J124" s="48"/>
      <c r="K124" s="48"/>
    </row>
    <row r="125" spans="1:242" ht="16.5" customHeight="1">
      <c r="A125" s="52"/>
      <c r="B125" s="65" t="s">
        <v>364</v>
      </c>
      <c r="C125" s="97">
        <f t="shared" ref="C125:H125" si="48">C126+C127</f>
        <v>0</v>
      </c>
      <c r="D125" s="97">
        <f t="shared" si="48"/>
        <v>0</v>
      </c>
      <c r="E125" s="97">
        <f t="shared" si="48"/>
        <v>0</v>
      </c>
      <c r="F125" s="97">
        <f t="shared" si="48"/>
        <v>0</v>
      </c>
      <c r="G125" s="97">
        <f t="shared" si="48"/>
        <v>0</v>
      </c>
      <c r="H125" s="97">
        <f t="shared" si="48"/>
        <v>0</v>
      </c>
      <c r="I125" s="48"/>
      <c r="J125" s="48"/>
      <c r="K125" s="48"/>
    </row>
    <row r="126" spans="1:242">
      <c r="A126" s="52"/>
      <c r="B126" s="65" t="s">
        <v>347</v>
      </c>
      <c r="C126" s="97"/>
      <c r="D126" s="96"/>
      <c r="E126" s="96"/>
      <c r="F126" s="96"/>
      <c r="G126" s="75"/>
      <c r="H126" s="75"/>
      <c r="I126" s="48"/>
      <c r="J126" s="48"/>
      <c r="K126" s="48"/>
    </row>
    <row r="127" spans="1:242" ht="60">
      <c r="A127" s="52"/>
      <c r="B127" s="65" t="s">
        <v>349</v>
      </c>
      <c r="C127" s="97"/>
      <c r="D127" s="96"/>
      <c r="E127" s="96"/>
      <c r="F127" s="96"/>
      <c r="G127" s="75"/>
      <c r="H127" s="75"/>
      <c r="I127" s="48"/>
      <c r="J127" s="48"/>
      <c r="K127" s="48"/>
    </row>
    <row r="128" spans="1:242" ht="30">
      <c r="A128" s="52"/>
      <c r="B128" s="53" t="s">
        <v>365</v>
      </c>
      <c r="C128" s="97">
        <f t="shared" ref="C128:H128" si="49">C129+C130</f>
        <v>0</v>
      </c>
      <c r="D128" s="97">
        <f t="shared" si="49"/>
        <v>473000</v>
      </c>
      <c r="E128" s="97">
        <f t="shared" si="49"/>
        <v>454000</v>
      </c>
      <c r="F128" s="97">
        <f t="shared" si="49"/>
        <v>244320</v>
      </c>
      <c r="G128" s="97">
        <f t="shared" si="49"/>
        <v>89290</v>
      </c>
      <c r="H128" s="97">
        <f t="shared" si="49"/>
        <v>89290</v>
      </c>
      <c r="I128" s="48"/>
      <c r="J128" s="48"/>
      <c r="K128" s="48"/>
    </row>
    <row r="129" spans="1:242" ht="16.5" customHeight="1">
      <c r="A129" s="52"/>
      <c r="B129" s="53" t="s">
        <v>347</v>
      </c>
      <c r="C129" s="97"/>
      <c r="D129" s="96">
        <v>473000</v>
      </c>
      <c r="E129" s="96">
        <v>454000</v>
      </c>
      <c r="F129" s="96">
        <v>244320</v>
      </c>
      <c r="G129" s="75">
        <v>89290</v>
      </c>
      <c r="H129" s="75">
        <v>89290</v>
      </c>
      <c r="I129" s="48"/>
      <c r="J129" s="48"/>
      <c r="K129" s="48"/>
    </row>
    <row r="130" spans="1:242" ht="60">
      <c r="A130" s="52"/>
      <c r="B130" s="53" t="s">
        <v>349</v>
      </c>
      <c r="C130" s="97"/>
      <c r="D130" s="96"/>
      <c r="E130" s="96"/>
      <c r="F130" s="96"/>
      <c r="G130" s="75"/>
      <c r="H130" s="75"/>
      <c r="I130" s="48"/>
      <c r="J130" s="48"/>
      <c r="K130" s="48"/>
    </row>
    <row r="131" spans="1:242" s="49" customFormat="1" ht="45">
      <c r="A131" s="52"/>
      <c r="B131" s="66" t="s">
        <v>497</v>
      </c>
      <c r="C131" s="97">
        <f t="shared" ref="C131:H131" si="50">C132+C133</f>
        <v>0</v>
      </c>
      <c r="D131" s="97">
        <f t="shared" si="50"/>
        <v>0</v>
      </c>
      <c r="E131" s="97">
        <f t="shared" si="50"/>
        <v>0</v>
      </c>
      <c r="F131" s="97">
        <f t="shared" si="50"/>
        <v>0</v>
      </c>
      <c r="G131" s="97">
        <f t="shared" si="50"/>
        <v>0</v>
      </c>
      <c r="H131" s="97">
        <f t="shared" si="50"/>
        <v>0</v>
      </c>
      <c r="I131" s="48"/>
      <c r="J131" s="48"/>
      <c r="K131" s="48"/>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row>
    <row r="132" spans="1:242" s="49" customFormat="1">
      <c r="A132" s="52"/>
      <c r="B132" s="66" t="s">
        <v>347</v>
      </c>
      <c r="C132" s="97"/>
      <c r="D132" s="96"/>
      <c r="E132" s="96"/>
      <c r="F132" s="96"/>
      <c r="G132" s="75"/>
      <c r="H132" s="75"/>
      <c r="I132" s="48"/>
      <c r="J132" s="48"/>
      <c r="K132" s="48"/>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row>
    <row r="133" spans="1:242" s="49" customFormat="1" ht="60">
      <c r="A133" s="52"/>
      <c r="B133" s="66" t="s">
        <v>349</v>
      </c>
      <c r="C133" s="97"/>
      <c r="D133" s="96"/>
      <c r="E133" s="96"/>
      <c r="F133" s="96"/>
      <c r="G133" s="75"/>
      <c r="H133" s="75"/>
      <c r="I133" s="48"/>
      <c r="J133" s="48"/>
      <c r="K133" s="48"/>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row>
    <row r="134" spans="1:242" s="49" customFormat="1">
      <c r="A134" s="52"/>
      <c r="B134" s="66" t="s">
        <v>366</v>
      </c>
      <c r="C134" s="97">
        <f t="shared" ref="C134:H134" si="51">C135+C136</f>
        <v>0</v>
      </c>
      <c r="D134" s="97">
        <f t="shared" si="51"/>
        <v>28661470</v>
      </c>
      <c r="E134" s="97">
        <f t="shared" si="51"/>
        <v>33265470</v>
      </c>
      <c r="F134" s="97">
        <f t="shared" si="51"/>
        <v>20510350</v>
      </c>
      <c r="G134" s="97">
        <f t="shared" si="51"/>
        <v>7193112.0599999996</v>
      </c>
      <c r="H134" s="97">
        <f t="shared" si="51"/>
        <v>7193112.0599999996</v>
      </c>
      <c r="I134" s="48"/>
      <c r="J134" s="48"/>
      <c r="K134" s="48"/>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row>
    <row r="135" spans="1:242" s="49" customFormat="1">
      <c r="A135" s="52"/>
      <c r="B135" s="66" t="s">
        <v>347</v>
      </c>
      <c r="C135" s="97"/>
      <c r="D135" s="96">
        <v>28661000</v>
      </c>
      <c r="E135" s="96">
        <v>33265000</v>
      </c>
      <c r="F135" s="96">
        <v>20509880</v>
      </c>
      <c r="G135" s="125">
        <v>7192650</v>
      </c>
      <c r="H135" s="125">
        <v>7192650</v>
      </c>
      <c r="I135" s="48"/>
      <c r="J135" s="48"/>
      <c r="K135" s="48"/>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row>
    <row r="136" spans="1:242" s="49" customFormat="1" ht="60">
      <c r="A136" s="52"/>
      <c r="B136" s="66" t="s">
        <v>349</v>
      </c>
      <c r="C136" s="97"/>
      <c r="D136" s="96">
        <v>470</v>
      </c>
      <c r="E136" s="96">
        <v>470</v>
      </c>
      <c r="F136" s="96">
        <v>470</v>
      </c>
      <c r="G136" s="125">
        <v>462.06</v>
      </c>
      <c r="H136" s="125">
        <v>462.06</v>
      </c>
      <c r="I136" s="48"/>
      <c r="J136" s="48"/>
      <c r="K136" s="48"/>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row>
    <row r="137" spans="1:242" s="49" customFormat="1" ht="30">
      <c r="A137" s="52"/>
      <c r="B137" s="67" t="s">
        <v>367</v>
      </c>
      <c r="C137" s="97">
        <f>C138+C141+C144+C142+C143+C147</f>
        <v>0</v>
      </c>
      <c r="D137" s="97">
        <f t="shared" ref="D137:H137" si="52">D138+D141+D144+D142+D143+D147</f>
        <v>13739860</v>
      </c>
      <c r="E137" s="97">
        <f t="shared" si="52"/>
        <v>15830660</v>
      </c>
      <c r="F137" s="97">
        <f t="shared" si="52"/>
        <v>9330480</v>
      </c>
      <c r="G137" s="97">
        <f t="shared" si="52"/>
        <v>3708770</v>
      </c>
      <c r="H137" s="97">
        <f t="shared" si="52"/>
        <v>3708770</v>
      </c>
      <c r="I137" s="48"/>
      <c r="J137" s="48"/>
      <c r="K137" s="48"/>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c r="ID137" s="37"/>
      <c r="IE137" s="37"/>
      <c r="IF137" s="37"/>
      <c r="IG137" s="37"/>
      <c r="IH137" s="37"/>
    </row>
    <row r="138" spans="1:242" s="49" customFormat="1">
      <c r="A138" s="52"/>
      <c r="B138" s="66" t="s">
        <v>368</v>
      </c>
      <c r="C138" s="97">
        <f t="shared" ref="C138:H138" si="53">C139+C140</f>
        <v>0</v>
      </c>
      <c r="D138" s="97">
        <f t="shared" si="53"/>
        <v>11596780</v>
      </c>
      <c r="E138" s="97">
        <f t="shared" si="53"/>
        <v>13192300</v>
      </c>
      <c r="F138" s="97">
        <f t="shared" si="53"/>
        <v>7726920</v>
      </c>
      <c r="G138" s="97">
        <f t="shared" si="53"/>
        <v>3372930</v>
      </c>
      <c r="H138" s="97">
        <f t="shared" si="53"/>
        <v>3372930</v>
      </c>
      <c r="I138" s="48"/>
      <c r="J138" s="48"/>
      <c r="K138" s="48"/>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c r="ID138" s="37"/>
      <c r="IE138" s="37"/>
      <c r="IF138" s="37"/>
      <c r="IG138" s="37"/>
      <c r="IH138" s="37"/>
    </row>
    <row r="139" spans="1:242" s="49" customFormat="1" ht="16.5" customHeight="1">
      <c r="A139" s="52"/>
      <c r="B139" s="66" t="s">
        <v>347</v>
      </c>
      <c r="C139" s="97"/>
      <c r="D139" s="96">
        <v>11596780</v>
      </c>
      <c r="E139" s="96">
        <v>13192300</v>
      </c>
      <c r="F139" s="96">
        <v>7726920</v>
      </c>
      <c r="G139" s="75">
        <v>3372930</v>
      </c>
      <c r="H139" s="75">
        <v>3372930</v>
      </c>
      <c r="I139" s="48"/>
      <c r="J139" s="48"/>
      <c r="K139" s="48"/>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row>
    <row r="140" spans="1:242" s="49" customFormat="1" ht="60">
      <c r="A140" s="52"/>
      <c r="B140" s="66" t="s">
        <v>349</v>
      </c>
      <c r="C140" s="97"/>
      <c r="D140" s="96"/>
      <c r="E140" s="96"/>
      <c r="F140" s="96"/>
      <c r="G140" s="75"/>
      <c r="H140" s="75"/>
      <c r="I140" s="48"/>
      <c r="J140" s="48"/>
      <c r="K140" s="48"/>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row>
    <row r="141" spans="1:242" s="49" customFormat="1" ht="16.5" customHeight="1">
      <c r="A141" s="52"/>
      <c r="B141" s="66" t="s">
        <v>369</v>
      </c>
      <c r="C141" s="97"/>
      <c r="D141" s="96"/>
      <c r="E141" s="96"/>
      <c r="F141" s="96"/>
      <c r="G141" s="75"/>
      <c r="H141" s="75"/>
      <c r="I141" s="48"/>
      <c r="J141" s="48"/>
      <c r="K141" s="48"/>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row>
    <row r="142" spans="1:242" ht="30">
      <c r="A142" s="46"/>
      <c r="B142" s="66" t="s">
        <v>370</v>
      </c>
      <c r="C142" s="97"/>
      <c r="D142" s="96">
        <v>1477050</v>
      </c>
      <c r="E142" s="96">
        <v>1843690</v>
      </c>
      <c r="F142" s="96">
        <v>1102130</v>
      </c>
      <c r="G142" s="75">
        <v>194280</v>
      </c>
      <c r="H142" s="75">
        <v>194280</v>
      </c>
      <c r="I142" s="48"/>
      <c r="J142" s="48"/>
      <c r="K142" s="48"/>
    </row>
    <row r="143" spans="1:242" ht="16.5" customHeight="1">
      <c r="A143" s="46"/>
      <c r="B143" s="66" t="s">
        <v>371</v>
      </c>
      <c r="C143" s="97"/>
      <c r="D143" s="96"/>
      <c r="E143" s="96"/>
      <c r="F143" s="96"/>
      <c r="G143" s="75"/>
      <c r="H143" s="75"/>
      <c r="I143" s="48"/>
      <c r="J143" s="48"/>
      <c r="K143" s="48"/>
    </row>
    <row r="144" spans="1:242" s="49" customFormat="1" ht="16.5" customHeight="1">
      <c r="A144" s="52"/>
      <c r="B144" s="66" t="s">
        <v>372</v>
      </c>
      <c r="C144" s="97">
        <f>C145+C146</f>
        <v>0</v>
      </c>
      <c r="D144" s="97">
        <f t="shared" ref="D144:H144" si="54">D145+D146</f>
        <v>666030</v>
      </c>
      <c r="E144" s="97">
        <f t="shared" si="54"/>
        <v>794670</v>
      </c>
      <c r="F144" s="97">
        <f t="shared" si="54"/>
        <v>501430</v>
      </c>
      <c r="G144" s="97">
        <f t="shared" si="54"/>
        <v>141560</v>
      </c>
      <c r="H144" s="97">
        <f t="shared" si="54"/>
        <v>141560</v>
      </c>
      <c r="I144" s="48"/>
      <c r="J144" s="48"/>
      <c r="K144" s="48"/>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c r="ID144" s="37"/>
      <c r="IE144" s="37"/>
      <c r="IF144" s="37"/>
      <c r="IG144" s="37"/>
      <c r="IH144" s="37"/>
    </row>
    <row r="145" spans="1:242" s="49" customFormat="1" ht="16.5" customHeight="1">
      <c r="A145" s="52"/>
      <c r="B145" s="66" t="s">
        <v>347</v>
      </c>
      <c r="C145" s="97"/>
      <c r="D145" s="96">
        <v>666030</v>
      </c>
      <c r="E145" s="96">
        <v>794670</v>
      </c>
      <c r="F145" s="96">
        <v>501430</v>
      </c>
      <c r="G145" s="75">
        <v>141560</v>
      </c>
      <c r="H145" s="75">
        <v>141560</v>
      </c>
      <c r="I145" s="48"/>
      <c r="J145" s="48"/>
      <c r="K145" s="48"/>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c r="IH145" s="37"/>
    </row>
    <row r="146" spans="1:242" s="49" customFormat="1" ht="60">
      <c r="A146" s="52"/>
      <c r="B146" s="66" t="s">
        <v>349</v>
      </c>
      <c r="C146" s="97"/>
      <c r="D146" s="96"/>
      <c r="E146" s="96"/>
      <c r="F146" s="96"/>
      <c r="G146" s="75"/>
      <c r="H146" s="75"/>
      <c r="I146" s="48"/>
      <c r="J146" s="48"/>
      <c r="K146" s="48"/>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c r="ID146" s="37"/>
      <c r="IE146" s="37"/>
      <c r="IF146" s="37"/>
      <c r="IG146" s="37"/>
      <c r="IH146" s="37"/>
    </row>
    <row r="147" spans="1:242" s="49" customFormat="1">
      <c r="A147" s="52"/>
      <c r="B147" s="66" t="s">
        <v>479</v>
      </c>
      <c r="C147" s="97"/>
      <c r="D147" s="96"/>
      <c r="E147" s="96"/>
      <c r="F147" s="96"/>
      <c r="G147" s="75"/>
      <c r="H147" s="75"/>
      <c r="I147" s="48"/>
      <c r="J147" s="48"/>
      <c r="K147" s="48"/>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c r="ID147" s="37"/>
      <c r="IE147" s="37"/>
      <c r="IF147" s="37"/>
      <c r="IG147" s="37"/>
      <c r="IH147" s="37"/>
    </row>
    <row r="148" spans="1:242" s="49" customFormat="1" ht="16.5" customHeight="1">
      <c r="A148" s="52"/>
      <c r="B148" s="54" t="s">
        <v>340</v>
      </c>
      <c r="C148" s="97"/>
      <c r="D148" s="96"/>
      <c r="E148" s="96"/>
      <c r="F148" s="96"/>
      <c r="G148" s="75"/>
      <c r="H148" s="75"/>
      <c r="I148" s="48"/>
      <c r="J148" s="48"/>
      <c r="K148" s="48"/>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c r="ID148" s="37"/>
      <c r="IE148" s="37"/>
      <c r="IF148" s="37"/>
      <c r="IG148" s="37"/>
      <c r="IH148" s="37"/>
    </row>
    <row r="149" spans="1:242" s="49" customFormat="1" ht="30">
      <c r="A149" s="52" t="s">
        <v>373</v>
      </c>
      <c r="B149" s="50" t="s">
        <v>374</v>
      </c>
      <c r="C149" s="97">
        <f t="shared" ref="C149:H149" si="55">C150+C153+C156+C159+C162+C163+C164+C167+C168+C171</f>
        <v>0</v>
      </c>
      <c r="D149" s="97">
        <f t="shared" si="55"/>
        <v>3915000</v>
      </c>
      <c r="E149" s="97">
        <f t="shared" si="55"/>
        <v>4953000</v>
      </c>
      <c r="F149" s="97">
        <f t="shared" si="55"/>
        <v>2880590</v>
      </c>
      <c r="G149" s="97">
        <f t="shared" si="55"/>
        <v>1018930</v>
      </c>
      <c r="H149" s="97">
        <f t="shared" si="55"/>
        <v>1018930</v>
      </c>
      <c r="I149" s="48"/>
      <c r="J149" s="48"/>
      <c r="K149" s="48"/>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c r="IH149" s="37"/>
    </row>
    <row r="150" spans="1:242" s="49" customFormat="1">
      <c r="A150" s="52"/>
      <c r="B150" s="53" t="s">
        <v>363</v>
      </c>
      <c r="C150" s="97">
        <f t="shared" ref="C150:H150" si="56">C151+C152</f>
        <v>0</v>
      </c>
      <c r="D150" s="97">
        <f t="shared" si="56"/>
        <v>1309000</v>
      </c>
      <c r="E150" s="97">
        <f t="shared" si="56"/>
        <v>1295000</v>
      </c>
      <c r="F150" s="97">
        <f t="shared" si="56"/>
        <v>696270</v>
      </c>
      <c r="G150" s="97">
        <f t="shared" si="56"/>
        <v>291030</v>
      </c>
      <c r="H150" s="97">
        <f t="shared" si="56"/>
        <v>291030</v>
      </c>
      <c r="I150" s="48"/>
      <c r="J150" s="48"/>
      <c r="K150" s="48"/>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row>
    <row r="151" spans="1:242" s="49" customFormat="1">
      <c r="A151" s="52"/>
      <c r="B151" s="53" t="s">
        <v>347</v>
      </c>
      <c r="C151" s="97"/>
      <c r="D151" s="96">
        <v>1309000</v>
      </c>
      <c r="E151" s="96">
        <v>1295000</v>
      </c>
      <c r="F151" s="96">
        <v>696270</v>
      </c>
      <c r="G151" s="75">
        <v>291030</v>
      </c>
      <c r="H151" s="75">
        <v>291030</v>
      </c>
      <c r="I151" s="48"/>
      <c r="J151" s="48"/>
      <c r="K151" s="48"/>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row>
    <row r="152" spans="1:242" s="49" customFormat="1" ht="60">
      <c r="A152" s="52"/>
      <c r="B152" s="53" t="s">
        <v>349</v>
      </c>
      <c r="C152" s="97"/>
      <c r="D152" s="96"/>
      <c r="E152" s="96"/>
      <c r="F152" s="96"/>
      <c r="G152" s="75"/>
      <c r="H152" s="75"/>
      <c r="I152" s="48"/>
      <c r="J152" s="48"/>
      <c r="K152" s="48"/>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c r="IH152" s="37"/>
    </row>
    <row r="153" spans="1:242" s="49" customFormat="1" ht="30">
      <c r="A153" s="52"/>
      <c r="B153" s="68" t="s">
        <v>375</v>
      </c>
      <c r="C153" s="97">
        <f t="shared" ref="C153:H153" si="57">C154+C155</f>
        <v>0</v>
      </c>
      <c r="D153" s="97">
        <f t="shared" si="57"/>
        <v>1618000</v>
      </c>
      <c r="E153" s="97">
        <f t="shared" si="57"/>
        <v>2181000</v>
      </c>
      <c r="F153" s="97">
        <f t="shared" si="57"/>
        <v>1188410</v>
      </c>
      <c r="G153" s="97">
        <f t="shared" si="57"/>
        <v>388950</v>
      </c>
      <c r="H153" s="97">
        <f t="shared" si="57"/>
        <v>388950</v>
      </c>
      <c r="I153" s="48"/>
      <c r="J153" s="48"/>
      <c r="K153" s="48"/>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37"/>
      <c r="DW153" s="37"/>
      <c r="DX153" s="37"/>
      <c r="DY153" s="37"/>
      <c r="DZ153" s="37"/>
      <c r="EA153" s="37"/>
      <c r="EB153" s="37"/>
      <c r="EC153" s="37"/>
      <c r="ED153" s="37"/>
      <c r="EE153" s="37"/>
      <c r="EF153" s="37"/>
      <c r="EG153" s="37"/>
      <c r="EH153" s="37"/>
      <c r="EI153" s="37"/>
      <c r="EJ153" s="37"/>
      <c r="EK153" s="37"/>
      <c r="EL153" s="37"/>
      <c r="EM153" s="37"/>
      <c r="EN153" s="37"/>
      <c r="EO153" s="37"/>
      <c r="EP153" s="37"/>
      <c r="EQ153" s="37"/>
      <c r="ER153" s="37"/>
      <c r="ES153" s="37"/>
      <c r="ET153" s="37"/>
      <c r="EU153" s="37"/>
      <c r="EV153" s="37"/>
      <c r="EW153" s="37"/>
      <c r="EX153" s="37"/>
      <c r="EY153" s="37"/>
      <c r="EZ153" s="37"/>
      <c r="FA153" s="37"/>
      <c r="FB153" s="37"/>
      <c r="FC153" s="37"/>
      <c r="FD153" s="37"/>
      <c r="FE153" s="37"/>
      <c r="FF153" s="37"/>
      <c r="FG153" s="37"/>
      <c r="FH153" s="37"/>
      <c r="FI153" s="37"/>
      <c r="FJ153" s="37"/>
      <c r="FK153" s="37"/>
      <c r="FL153" s="37"/>
      <c r="FM153" s="37"/>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37"/>
      <c r="GS153" s="37"/>
      <c r="GT153" s="37"/>
      <c r="GU153" s="37"/>
      <c r="GV153" s="37"/>
      <c r="GW153" s="37"/>
      <c r="GX153" s="37"/>
      <c r="GY153" s="37"/>
      <c r="GZ153" s="37"/>
      <c r="HA153" s="37"/>
      <c r="HB153" s="37"/>
      <c r="HC153" s="37"/>
      <c r="HD153" s="37"/>
      <c r="HE153" s="37"/>
      <c r="HF153" s="37"/>
      <c r="HG153" s="37"/>
      <c r="HH153" s="37"/>
      <c r="HI153" s="37"/>
      <c r="HJ153" s="37"/>
      <c r="HK153" s="37"/>
      <c r="HL153" s="37"/>
      <c r="HM153" s="37"/>
      <c r="HN153" s="37"/>
      <c r="HO153" s="37"/>
      <c r="HP153" s="37"/>
      <c r="HQ153" s="37"/>
      <c r="HR153" s="37"/>
      <c r="HS153" s="37"/>
      <c r="HT153" s="37"/>
      <c r="HU153" s="37"/>
      <c r="HV153" s="37"/>
      <c r="HW153" s="37"/>
      <c r="HX153" s="37"/>
      <c r="HY153" s="37"/>
      <c r="HZ153" s="37"/>
      <c r="IA153" s="37"/>
      <c r="IB153" s="37"/>
      <c r="IC153" s="37"/>
      <c r="ID153" s="37"/>
      <c r="IE153" s="37"/>
      <c r="IF153" s="37"/>
      <c r="IG153" s="37"/>
      <c r="IH153" s="37"/>
    </row>
    <row r="154" spans="1:242" s="49" customFormat="1" ht="16.5" customHeight="1">
      <c r="A154" s="52"/>
      <c r="B154" s="68" t="s">
        <v>347</v>
      </c>
      <c r="C154" s="97"/>
      <c r="D154" s="96">
        <v>1618000</v>
      </c>
      <c r="E154" s="96">
        <v>2181000</v>
      </c>
      <c r="F154" s="96">
        <v>1188410</v>
      </c>
      <c r="G154" s="75">
        <v>388950</v>
      </c>
      <c r="H154" s="75">
        <v>388950</v>
      </c>
      <c r="I154" s="48"/>
      <c r="J154" s="48"/>
      <c r="K154" s="48"/>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c r="EW154" s="37"/>
      <c r="EX154" s="37"/>
      <c r="EY154" s="37"/>
      <c r="EZ154" s="37"/>
      <c r="FA154" s="37"/>
      <c r="FB154" s="37"/>
      <c r="FC154" s="37"/>
      <c r="FD154" s="37"/>
      <c r="FE154" s="37"/>
      <c r="FF154" s="37"/>
      <c r="FG154" s="37"/>
      <c r="FH154" s="37"/>
      <c r="FI154" s="37"/>
      <c r="FJ154" s="37"/>
      <c r="FK154" s="37"/>
      <c r="FL154" s="37"/>
      <c r="FM154" s="37"/>
      <c r="FN154" s="37"/>
      <c r="FO154" s="37"/>
      <c r="FP154" s="37"/>
      <c r="FQ154" s="37"/>
      <c r="FR154" s="37"/>
      <c r="FS154" s="37"/>
      <c r="FT154" s="37"/>
      <c r="FU154" s="37"/>
      <c r="FV154" s="37"/>
      <c r="FW154" s="37"/>
      <c r="FX154" s="37"/>
      <c r="FY154" s="37"/>
      <c r="FZ154" s="37"/>
      <c r="GA154" s="37"/>
      <c r="GB154" s="37"/>
      <c r="GC154" s="37"/>
      <c r="GD154" s="37"/>
      <c r="GE154" s="37"/>
      <c r="GF154" s="37"/>
      <c r="GG154" s="37"/>
      <c r="GH154" s="37"/>
      <c r="GI154" s="37"/>
      <c r="GJ154" s="37"/>
      <c r="GK154" s="37"/>
      <c r="GL154" s="37"/>
      <c r="GM154" s="37"/>
      <c r="GN154" s="37"/>
      <c r="GO154" s="37"/>
      <c r="GP154" s="37"/>
      <c r="GQ154" s="37"/>
      <c r="GR154" s="37"/>
      <c r="GS154" s="37"/>
      <c r="GT154" s="37"/>
      <c r="GU154" s="37"/>
      <c r="GV154" s="37"/>
      <c r="GW154" s="37"/>
      <c r="GX154" s="37"/>
      <c r="GY154" s="37"/>
      <c r="GZ154" s="37"/>
      <c r="HA154" s="37"/>
      <c r="HB154" s="37"/>
      <c r="HC154" s="37"/>
      <c r="HD154" s="37"/>
      <c r="HE154" s="37"/>
      <c r="HF154" s="37"/>
      <c r="HG154" s="37"/>
      <c r="HH154" s="37"/>
      <c r="HI154" s="37"/>
      <c r="HJ154" s="37"/>
      <c r="HK154" s="37"/>
      <c r="HL154" s="37"/>
      <c r="HM154" s="37"/>
      <c r="HN154" s="37"/>
      <c r="HO154" s="37"/>
      <c r="HP154" s="37"/>
      <c r="HQ154" s="37"/>
      <c r="HR154" s="37"/>
      <c r="HS154" s="37"/>
      <c r="HT154" s="37"/>
      <c r="HU154" s="37"/>
      <c r="HV154" s="37"/>
      <c r="HW154" s="37"/>
      <c r="HX154" s="37"/>
      <c r="HY154" s="37"/>
      <c r="HZ154" s="37"/>
      <c r="IA154" s="37"/>
      <c r="IB154" s="37"/>
      <c r="IC154" s="37"/>
      <c r="ID154" s="37"/>
      <c r="IE154" s="37"/>
      <c r="IF154" s="37"/>
      <c r="IG154" s="37"/>
      <c r="IH154" s="37"/>
    </row>
    <row r="155" spans="1:242" s="49" customFormat="1" ht="60">
      <c r="A155" s="52"/>
      <c r="B155" s="68" t="s">
        <v>349</v>
      </c>
      <c r="C155" s="97"/>
      <c r="D155" s="96"/>
      <c r="E155" s="96"/>
      <c r="F155" s="96"/>
      <c r="G155" s="75"/>
      <c r="H155" s="75"/>
      <c r="I155" s="48"/>
      <c r="J155" s="48"/>
      <c r="K155" s="48"/>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row>
    <row r="156" spans="1:242" s="49" customFormat="1">
      <c r="A156" s="52"/>
      <c r="B156" s="53" t="s">
        <v>376</v>
      </c>
      <c r="C156" s="97">
        <f t="shared" ref="C156:H156" si="58">C157+C158</f>
        <v>0</v>
      </c>
      <c r="D156" s="97">
        <f t="shared" si="58"/>
        <v>988000</v>
      </c>
      <c r="E156" s="97">
        <f t="shared" si="58"/>
        <v>1477000</v>
      </c>
      <c r="F156" s="97">
        <f t="shared" si="58"/>
        <v>995910</v>
      </c>
      <c r="G156" s="97">
        <f t="shared" si="58"/>
        <v>338950</v>
      </c>
      <c r="H156" s="97">
        <f t="shared" si="58"/>
        <v>338950</v>
      </c>
      <c r="I156" s="48"/>
      <c r="J156" s="48"/>
      <c r="K156" s="48"/>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row>
    <row r="157" spans="1:242" s="49" customFormat="1" ht="16.5" customHeight="1">
      <c r="A157" s="52"/>
      <c r="B157" s="53" t="s">
        <v>347</v>
      </c>
      <c r="C157" s="97"/>
      <c r="D157" s="96">
        <v>988000</v>
      </c>
      <c r="E157" s="96">
        <v>1477000</v>
      </c>
      <c r="F157" s="96">
        <v>995910</v>
      </c>
      <c r="G157" s="75">
        <v>338950</v>
      </c>
      <c r="H157" s="75">
        <v>338950</v>
      </c>
      <c r="I157" s="48"/>
      <c r="J157" s="48"/>
      <c r="K157" s="48"/>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c r="ID157" s="37"/>
      <c r="IE157" s="37"/>
      <c r="IF157" s="37"/>
      <c r="IG157" s="37"/>
      <c r="IH157" s="37"/>
    </row>
    <row r="158" spans="1:242" s="49" customFormat="1" ht="60">
      <c r="A158" s="46"/>
      <c r="B158" s="53" t="s">
        <v>349</v>
      </c>
      <c r="C158" s="97"/>
      <c r="D158" s="96"/>
      <c r="E158" s="96"/>
      <c r="F158" s="96"/>
      <c r="G158" s="75"/>
      <c r="H158" s="75"/>
      <c r="I158" s="48"/>
      <c r="J158" s="48"/>
      <c r="K158" s="48"/>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c r="ID158" s="37"/>
      <c r="IE158" s="37"/>
      <c r="IF158" s="37"/>
      <c r="IG158" s="37"/>
      <c r="IH158" s="37"/>
    </row>
    <row r="159" spans="1:242" s="49" customFormat="1" ht="30">
      <c r="A159" s="52"/>
      <c r="B159" s="53" t="s">
        <v>377</v>
      </c>
      <c r="C159" s="97">
        <f>C160+C161</f>
        <v>0</v>
      </c>
      <c r="D159" s="97">
        <f>D160+D161</f>
        <v>0</v>
      </c>
      <c r="E159" s="97">
        <f t="shared" ref="E159:H159" si="59">E160+E161</f>
        <v>0</v>
      </c>
      <c r="F159" s="97">
        <f t="shared" si="59"/>
        <v>0</v>
      </c>
      <c r="G159" s="97">
        <f t="shared" si="59"/>
        <v>0</v>
      </c>
      <c r="H159" s="97">
        <f t="shared" si="59"/>
        <v>0</v>
      </c>
      <c r="I159" s="48"/>
      <c r="J159" s="48"/>
      <c r="K159" s="48"/>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c r="ID159" s="37"/>
      <c r="IE159" s="37"/>
      <c r="IF159" s="37"/>
      <c r="IG159" s="37"/>
      <c r="IH159" s="37"/>
    </row>
    <row r="160" spans="1:242" s="49" customFormat="1">
      <c r="A160" s="52"/>
      <c r="B160" s="53" t="s">
        <v>347</v>
      </c>
      <c r="C160" s="97"/>
      <c r="D160" s="96"/>
      <c r="E160" s="96"/>
      <c r="F160" s="96"/>
      <c r="G160" s="75"/>
      <c r="H160" s="75"/>
      <c r="I160" s="48"/>
      <c r="J160" s="48"/>
      <c r="K160" s="48"/>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C160" s="37"/>
      <c r="ID160" s="37"/>
      <c r="IE160" s="37"/>
      <c r="IF160" s="37"/>
      <c r="IG160" s="37"/>
      <c r="IH160" s="37"/>
    </row>
    <row r="161" spans="1:248" s="49" customFormat="1" ht="60">
      <c r="A161" s="52"/>
      <c r="B161" s="53" t="s">
        <v>349</v>
      </c>
      <c r="C161" s="97"/>
      <c r="D161" s="96"/>
      <c r="E161" s="96"/>
      <c r="F161" s="96"/>
      <c r="G161" s="75"/>
      <c r="H161" s="75"/>
      <c r="I161" s="48"/>
      <c r="J161" s="48"/>
      <c r="K161" s="48"/>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37"/>
      <c r="FH161" s="37"/>
      <c r="FI161" s="37"/>
      <c r="FJ161" s="37"/>
      <c r="FK161" s="37"/>
      <c r="FL161" s="37"/>
      <c r="FM161" s="37"/>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c r="IC161" s="37"/>
      <c r="ID161" s="37"/>
      <c r="IE161" s="37"/>
      <c r="IF161" s="37"/>
      <c r="IG161" s="37"/>
      <c r="IH161" s="37"/>
    </row>
    <row r="162" spans="1:248" s="49" customFormat="1" ht="16.5" customHeight="1">
      <c r="A162" s="52"/>
      <c r="B162" s="53" t="s">
        <v>378</v>
      </c>
      <c r="C162" s="97"/>
      <c r="D162" s="96"/>
      <c r="E162" s="96"/>
      <c r="F162" s="96"/>
      <c r="G162" s="75"/>
      <c r="H162" s="75"/>
      <c r="I162" s="48"/>
      <c r="J162" s="48"/>
      <c r="K162" s="48"/>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37"/>
      <c r="GS162" s="37"/>
      <c r="GT162" s="37"/>
      <c r="GU162" s="37"/>
      <c r="GV162" s="37"/>
      <c r="GW162" s="37"/>
      <c r="GX162" s="37"/>
      <c r="GY162" s="37"/>
      <c r="GZ162" s="37"/>
      <c r="HA162" s="37"/>
      <c r="HB162" s="37"/>
      <c r="HC162" s="37"/>
      <c r="HD162" s="37"/>
      <c r="HE162" s="37"/>
      <c r="HF162" s="37"/>
      <c r="HG162" s="37"/>
      <c r="HH162" s="37"/>
      <c r="HI162" s="37"/>
      <c r="HJ162" s="37"/>
      <c r="HK162" s="37"/>
      <c r="HL162" s="37"/>
      <c r="HM162" s="37"/>
      <c r="HN162" s="37"/>
      <c r="HO162" s="37"/>
      <c r="HP162" s="37"/>
      <c r="HQ162" s="37"/>
      <c r="HR162" s="37"/>
      <c r="HS162" s="37"/>
      <c r="HT162" s="37"/>
      <c r="HU162" s="37"/>
      <c r="HV162" s="37"/>
      <c r="HW162" s="37"/>
      <c r="HX162" s="37"/>
      <c r="HY162" s="37"/>
      <c r="HZ162" s="37"/>
      <c r="IA162" s="37"/>
      <c r="IB162" s="37"/>
      <c r="IC162" s="37"/>
      <c r="ID162" s="37"/>
      <c r="IE162" s="37"/>
      <c r="IF162" s="37"/>
      <c r="IG162" s="37"/>
      <c r="IH162" s="37"/>
    </row>
    <row r="163" spans="1:248" ht="16.5" customHeight="1">
      <c r="A163" s="52"/>
      <c r="B163" s="53" t="s">
        <v>360</v>
      </c>
      <c r="C163" s="97"/>
      <c r="D163" s="96"/>
      <c r="E163" s="96"/>
      <c r="F163" s="96"/>
      <c r="G163" s="75"/>
      <c r="H163" s="75"/>
      <c r="I163" s="48"/>
      <c r="J163" s="48"/>
      <c r="K163" s="48"/>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49"/>
      <c r="ED163" s="49"/>
      <c r="EE163" s="49"/>
      <c r="EF163" s="49"/>
      <c r="EG163" s="49"/>
      <c r="EH163" s="49"/>
      <c r="EI163" s="49"/>
      <c r="EJ163" s="49"/>
      <c r="EK163" s="49"/>
      <c r="EL163" s="49"/>
      <c r="EM163" s="49"/>
      <c r="EN163" s="49"/>
      <c r="EO163" s="49"/>
      <c r="EP163" s="49"/>
      <c r="EQ163" s="49"/>
      <c r="ER163" s="49"/>
      <c r="ES163" s="49"/>
      <c r="ET163" s="49"/>
      <c r="EU163" s="49"/>
      <c r="EV163" s="49"/>
      <c r="EW163" s="49"/>
      <c r="EX163" s="49"/>
      <c r="EY163" s="49"/>
      <c r="EZ163" s="49"/>
      <c r="FA163" s="49"/>
      <c r="FB163" s="49"/>
      <c r="FC163" s="49"/>
      <c r="FD163" s="49"/>
      <c r="FE163" s="49"/>
      <c r="FF163" s="49"/>
      <c r="FG163" s="49"/>
      <c r="FH163" s="49"/>
      <c r="FI163" s="49"/>
      <c r="FJ163" s="49"/>
      <c r="FK163" s="49"/>
      <c r="FL163" s="49"/>
      <c r="FM163" s="49"/>
      <c r="FN163" s="49"/>
      <c r="FO163" s="49"/>
      <c r="FP163" s="49"/>
      <c r="FQ163" s="49"/>
      <c r="FR163" s="49"/>
      <c r="FS163" s="49"/>
      <c r="FT163" s="49"/>
      <c r="FU163" s="49"/>
      <c r="FV163" s="49"/>
      <c r="FW163" s="49"/>
      <c r="FX163" s="49"/>
      <c r="FY163" s="49"/>
      <c r="FZ163" s="49"/>
      <c r="GA163" s="49"/>
      <c r="GB163" s="49"/>
      <c r="GC163" s="49"/>
      <c r="GD163" s="49"/>
      <c r="GE163" s="49"/>
      <c r="GF163" s="49"/>
      <c r="GG163" s="49"/>
      <c r="GH163" s="49"/>
      <c r="GI163" s="49"/>
      <c r="GJ163" s="49"/>
      <c r="GK163" s="49"/>
      <c r="GL163" s="49"/>
      <c r="GM163" s="49"/>
      <c r="GN163" s="49"/>
      <c r="GO163" s="49"/>
      <c r="GP163" s="49"/>
      <c r="GQ163" s="49"/>
      <c r="GR163" s="49"/>
      <c r="GS163" s="49"/>
      <c r="GT163" s="49"/>
      <c r="GU163" s="49"/>
      <c r="GV163" s="49"/>
      <c r="GW163" s="49"/>
      <c r="GX163" s="49"/>
      <c r="GY163" s="49"/>
      <c r="GZ163" s="49"/>
      <c r="HA163" s="49"/>
      <c r="HB163" s="49"/>
      <c r="HC163" s="49"/>
      <c r="HD163" s="49"/>
      <c r="HE163" s="49"/>
      <c r="HF163" s="49"/>
      <c r="HG163" s="49"/>
      <c r="HH163" s="49"/>
      <c r="HI163" s="49"/>
      <c r="HJ163" s="49"/>
      <c r="HK163" s="49"/>
      <c r="HL163" s="49"/>
      <c r="HM163" s="49"/>
      <c r="HN163" s="49"/>
      <c r="HO163" s="49"/>
      <c r="HP163" s="49"/>
      <c r="HQ163" s="49"/>
      <c r="HR163" s="49"/>
      <c r="HS163" s="49"/>
      <c r="HT163" s="49"/>
      <c r="HU163" s="49"/>
      <c r="HV163" s="49"/>
      <c r="HW163" s="49"/>
      <c r="HX163" s="49"/>
      <c r="HY163" s="49"/>
      <c r="HZ163" s="49"/>
      <c r="IA163" s="49"/>
      <c r="IB163" s="49"/>
      <c r="IC163" s="49"/>
      <c r="ID163" s="49"/>
      <c r="IE163" s="49"/>
      <c r="IF163" s="49"/>
      <c r="IG163" s="49"/>
      <c r="II163" s="49"/>
      <c r="IJ163" s="49"/>
      <c r="IK163" s="49"/>
      <c r="IL163" s="49"/>
      <c r="IM163" s="49"/>
      <c r="IN163" s="49"/>
    </row>
    <row r="164" spans="1:248">
      <c r="A164" s="46"/>
      <c r="B164" s="53" t="s">
        <v>379</v>
      </c>
      <c r="C164" s="97">
        <f t="shared" ref="C164:H164" si="60">C165+C166</f>
        <v>0</v>
      </c>
      <c r="D164" s="97">
        <f t="shared" si="60"/>
        <v>0</v>
      </c>
      <c r="E164" s="97">
        <f t="shared" si="60"/>
        <v>0</v>
      </c>
      <c r="F164" s="97">
        <f t="shared" si="60"/>
        <v>0</v>
      </c>
      <c r="G164" s="97">
        <f t="shared" si="60"/>
        <v>0</v>
      </c>
      <c r="H164" s="97">
        <f t="shared" si="60"/>
        <v>0</v>
      </c>
      <c r="I164" s="48"/>
      <c r="J164" s="48"/>
      <c r="K164" s="48"/>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49"/>
      <c r="ED164" s="49"/>
      <c r="EE164" s="49"/>
      <c r="EF164" s="49"/>
      <c r="EG164" s="49"/>
      <c r="EH164" s="49"/>
      <c r="EI164" s="49"/>
      <c r="EJ164" s="49"/>
      <c r="EK164" s="49"/>
      <c r="EL164" s="49"/>
      <c r="EM164" s="49"/>
      <c r="EN164" s="49"/>
      <c r="EO164" s="49"/>
      <c r="EP164" s="49"/>
      <c r="EQ164" s="49"/>
      <c r="ER164" s="49"/>
      <c r="ES164" s="49"/>
      <c r="ET164" s="49"/>
      <c r="EU164" s="49"/>
      <c r="EV164" s="49"/>
      <c r="EW164" s="49"/>
      <c r="EX164" s="49"/>
      <c r="EY164" s="49"/>
      <c r="EZ164" s="49"/>
      <c r="FA164" s="49"/>
      <c r="FB164" s="49"/>
      <c r="FC164" s="49"/>
      <c r="FD164" s="49"/>
      <c r="FE164" s="49"/>
      <c r="FF164" s="49"/>
      <c r="FG164" s="49"/>
      <c r="FH164" s="49"/>
      <c r="FI164" s="49"/>
      <c r="FJ164" s="49"/>
      <c r="FK164" s="49"/>
      <c r="FL164" s="49"/>
      <c r="FM164" s="49"/>
      <c r="FN164" s="49"/>
      <c r="FO164" s="49"/>
      <c r="FP164" s="49"/>
      <c r="FQ164" s="49"/>
      <c r="FR164" s="49"/>
      <c r="FS164" s="49"/>
      <c r="FT164" s="49"/>
      <c r="FU164" s="49"/>
      <c r="FV164" s="49"/>
      <c r="FW164" s="49"/>
      <c r="FX164" s="49"/>
      <c r="FY164" s="49"/>
      <c r="FZ164" s="49"/>
      <c r="GA164" s="49"/>
      <c r="GB164" s="49"/>
      <c r="GC164" s="49"/>
      <c r="GD164" s="49"/>
      <c r="GE164" s="49"/>
      <c r="GF164" s="49"/>
      <c r="GG164" s="49"/>
      <c r="GH164" s="49"/>
      <c r="GI164" s="49"/>
      <c r="GJ164" s="49"/>
      <c r="GK164" s="49"/>
      <c r="GL164" s="49"/>
      <c r="GM164" s="49"/>
      <c r="GN164" s="49"/>
      <c r="GO164" s="49"/>
      <c r="GP164" s="49"/>
      <c r="GQ164" s="49"/>
      <c r="GR164" s="49"/>
      <c r="GS164" s="49"/>
      <c r="GT164" s="49"/>
      <c r="GU164" s="49"/>
      <c r="GV164" s="49"/>
      <c r="GW164" s="49"/>
      <c r="GX164" s="49"/>
      <c r="GY164" s="49"/>
      <c r="GZ164" s="49"/>
      <c r="HA164" s="49"/>
      <c r="HB164" s="49"/>
      <c r="HC164" s="49"/>
      <c r="HD164" s="49"/>
      <c r="HE164" s="49"/>
      <c r="HF164" s="49"/>
      <c r="HG164" s="49"/>
      <c r="HH164" s="49"/>
      <c r="HI164" s="49"/>
      <c r="HJ164" s="49"/>
      <c r="HK164" s="49"/>
      <c r="HL164" s="49"/>
      <c r="HM164" s="49"/>
      <c r="HN164" s="49"/>
      <c r="HO164" s="49"/>
      <c r="HP164" s="49"/>
      <c r="HQ164" s="49"/>
      <c r="HR164" s="49"/>
      <c r="HS164" s="49"/>
      <c r="HT164" s="49"/>
      <c r="HU164" s="49"/>
      <c r="HV164" s="49"/>
      <c r="HW164" s="49"/>
      <c r="HX164" s="49"/>
      <c r="HY164" s="49"/>
      <c r="HZ164" s="49"/>
      <c r="IA164" s="49"/>
      <c r="IB164" s="49"/>
      <c r="IC164" s="49"/>
      <c r="ID164" s="49"/>
      <c r="IE164" s="49"/>
      <c r="IF164" s="49"/>
      <c r="IG164" s="49"/>
      <c r="II164" s="49"/>
      <c r="IJ164" s="49"/>
      <c r="IK164" s="49"/>
      <c r="IL164" s="49"/>
      <c r="IM164" s="49"/>
      <c r="IN164" s="49"/>
    </row>
    <row r="165" spans="1:248">
      <c r="A165" s="52"/>
      <c r="B165" s="53" t="s">
        <v>347</v>
      </c>
      <c r="C165" s="97"/>
      <c r="D165" s="96"/>
      <c r="E165" s="96"/>
      <c r="F165" s="96"/>
      <c r="G165" s="75"/>
      <c r="H165" s="75"/>
      <c r="I165" s="48"/>
      <c r="J165" s="48"/>
      <c r="K165" s="48"/>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c r="DP165" s="49"/>
      <c r="DQ165" s="49"/>
      <c r="DR165" s="49"/>
      <c r="DS165" s="49"/>
      <c r="DT165" s="49"/>
      <c r="DU165" s="49"/>
      <c r="DV165" s="49"/>
      <c r="DW165" s="49"/>
      <c r="DX165" s="49"/>
      <c r="DY165" s="49"/>
      <c r="DZ165" s="49"/>
      <c r="EA165" s="49"/>
      <c r="EB165" s="49"/>
      <c r="EC165" s="49"/>
      <c r="ED165" s="49"/>
      <c r="EE165" s="49"/>
      <c r="EF165" s="49"/>
      <c r="EG165" s="49"/>
      <c r="EH165" s="49"/>
      <c r="EI165" s="49"/>
      <c r="EJ165" s="49"/>
      <c r="EK165" s="49"/>
      <c r="EL165" s="49"/>
      <c r="EM165" s="49"/>
      <c r="EN165" s="49"/>
      <c r="EO165" s="49"/>
      <c r="EP165" s="49"/>
      <c r="EQ165" s="49"/>
      <c r="ER165" s="49"/>
      <c r="ES165" s="49"/>
      <c r="ET165" s="49"/>
      <c r="EU165" s="49"/>
      <c r="EV165" s="49"/>
      <c r="EW165" s="49"/>
      <c r="EX165" s="49"/>
      <c r="EY165" s="49"/>
      <c r="EZ165" s="49"/>
      <c r="FA165" s="49"/>
      <c r="FB165" s="49"/>
      <c r="FC165" s="49"/>
      <c r="FD165" s="49"/>
      <c r="FE165" s="49"/>
      <c r="FF165" s="49"/>
      <c r="FG165" s="49"/>
      <c r="FH165" s="49"/>
      <c r="FI165" s="49"/>
      <c r="FJ165" s="49"/>
      <c r="FK165" s="49"/>
      <c r="FL165" s="49"/>
      <c r="FM165" s="49"/>
      <c r="FN165" s="49"/>
      <c r="FO165" s="49"/>
      <c r="FP165" s="49"/>
      <c r="FQ165" s="49"/>
      <c r="FR165" s="49"/>
      <c r="FS165" s="49"/>
      <c r="FT165" s="49"/>
      <c r="FU165" s="49"/>
      <c r="FV165" s="49"/>
      <c r="FW165" s="49"/>
      <c r="FX165" s="49"/>
      <c r="FY165" s="49"/>
      <c r="FZ165" s="49"/>
      <c r="GA165" s="49"/>
      <c r="GB165" s="49"/>
      <c r="GC165" s="49"/>
      <c r="GD165" s="49"/>
      <c r="GE165" s="49"/>
      <c r="GF165" s="49"/>
      <c r="GG165" s="49"/>
      <c r="GH165" s="49"/>
      <c r="GI165" s="49"/>
      <c r="GJ165" s="49"/>
      <c r="GK165" s="49"/>
      <c r="GL165" s="49"/>
      <c r="GM165" s="49"/>
      <c r="GN165" s="49"/>
      <c r="GO165" s="49"/>
      <c r="GP165" s="49"/>
      <c r="GQ165" s="49"/>
      <c r="GR165" s="49"/>
      <c r="GS165" s="49"/>
      <c r="GT165" s="49"/>
      <c r="GU165" s="49"/>
      <c r="GV165" s="49"/>
      <c r="GW165" s="49"/>
      <c r="GX165" s="49"/>
      <c r="GY165" s="49"/>
      <c r="GZ165" s="49"/>
      <c r="HA165" s="49"/>
      <c r="HB165" s="49"/>
      <c r="HC165" s="49"/>
      <c r="HD165" s="49"/>
      <c r="HE165" s="49"/>
      <c r="HF165" s="49"/>
      <c r="HG165" s="49"/>
      <c r="HH165" s="49"/>
      <c r="HI165" s="49"/>
      <c r="HJ165" s="49"/>
      <c r="HK165" s="49"/>
      <c r="HL165" s="49"/>
      <c r="HM165" s="49"/>
      <c r="HN165" s="49"/>
      <c r="HO165" s="49"/>
      <c r="HP165" s="49"/>
      <c r="HQ165" s="49"/>
      <c r="HR165" s="49"/>
      <c r="HS165" s="49"/>
      <c r="HT165" s="49"/>
      <c r="HU165" s="49"/>
      <c r="HV165" s="49"/>
      <c r="HW165" s="49"/>
      <c r="HX165" s="49"/>
      <c r="HY165" s="49"/>
      <c r="HZ165" s="49"/>
      <c r="IA165" s="49"/>
      <c r="IB165" s="49"/>
      <c r="IC165" s="49"/>
      <c r="ID165" s="49"/>
      <c r="IE165" s="49"/>
      <c r="IF165" s="49"/>
      <c r="IG165" s="49"/>
    </row>
    <row r="166" spans="1:248" ht="60">
      <c r="A166" s="52"/>
      <c r="B166" s="53" t="s">
        <v>349</v>
      </c>
      <c r="C166" s="97"/>
      <c r="D166" s="96"/>
      <c r="E166" s="96"/>
      <c r="F166" s="96"/>
      <c r="G166" s="75"/>
      <c r="H166" s="75"/>
      <c r="I166" s="48"/>
      <c r="J166" s="48"/>
      <c r="K166" s="48"/>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row>
    <row r="167" spans="1:248" ht="45">
      <c r="A167" s="52"/>
      <c r="B167" s="69" t="s">
        <v>463</v>
      </c>
      <c r="C167" s="97"/>
      <c r="D167" s="96"/>
      <c r="E167" s="96"/>
      <c r="F167" s="96"/>
      <c r="G167" s="75"/>
      <c r="H167" s="75"/>
      <c r="I167" s="48"/>
      <c r="J167" s="48"/>
      <c r="K167" s="48"/>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c r="FH167" s="49"/>
      <c r="FI167" s="49"/>
      <c r="FJ167" s="49"/>
      <c r="FK167" s="49"/>
      <c r="FL167" s="49"/>
      <c r="FM167" s="49"/>
      <c r="FN167" s="49"/>
      <c r="FO167" s="49"/>
      <c r="FP167" s="49"/>
      <c r="FQ167" s="49"/>
      <c r="FR167" s="49"/>
      <c r="FS167" s="49"/>
      <c r="FT167" s="49"/>
      <c r="FU167" s="49"/>
      <c r="FV167" s="49"/>
      <c r="FW167" s="49"/>
      <c r="FX167" s="49"/>
      <c r="FY167" s="49"/>
      <c r="FZ167" s="49"/>
      <c r="GA167" s="49"/>
      <c r="GB167" s="49"/>
      <c r="GC167" s="49"/>
      <c r="GD167" s="49"/>
      <c r="GE167" s="49"/>
      <c r="GF167" s="49"/>
      <c r="GG167" s="49"/>
      <c r="GH167" s="49"/>
      <c r="GI167" s="49"/>
      <c r="GJ167" s="49"/>
      <c r="GK167" s="49"/>
      <c r="GL167" s="49"/>
      <c r="GM167" s="49"/>
      <c r="GN167" s="49"/>
      <c r="GO167" s="49"/>
      <c r="GP167" s="49"/>
      <c r="GQ167" s="49"/>
      <c r="GR167" s="49"/>
      <c r="GS167" s="49"/>
      <c r="GT167" s="49"/>
      <c r="GU167" s="49"/>
      <c r="GV167" s="49"/>
      <c r="GW167" s="49"/>
      <c r="GX167" s="49"/>
      <c r="GY167" s="49"/>
      <c r="GZ167" s="49"/>
      <c r="HA167" s="49"/>
      <c r="HB167" s="49"/>
      <c r="HC167" s="49"/>
      <c r="HD167" s="49"/>
      <c r="HE167" s="49"/>
      <c r="HF167" s="49"/>
      <c r="HG167" s="49"/>
      <c r="HH167" s="49"/>
      <c r="HI167" s="49"/>
      <c r="HJ167" s="49"/>
      <c r="HK167" s="49"/>
      <c r="HL167" s="49"/>
      <c r="HM167" s="49"/>
      <c r="HN167" s="49"/>
      <c r="HO167" s="49"/>
      <c r="HP167" s="49"/>
      <c r="HQ167" s="49"/>
      <c r="HR167" s="49"/>
      <c r="HS167" s="49"/>
      <c r="HT167" s="49"/>
      <c r="HU167" s="49"/>
      <c r="HV167" s="49"/>
      <c r="HW167" s="49"/>
      <c r="HX167" s="49"/>
      <c r="HY167" s="49"/>
      <c r="HZ167" s="49"/>
      <c r="IA167" s="49"/>
      <c r="IB167" s="49"/>
      <c r="IC167" s="49"/>
      <c r="ID167" s="49"/>
      <c r="IE167" s="49"/>
      <c r="IF167" s="49"/>
      <c r="IG167" s="49"/>
    </row>
    <row r="168" spans="1:248" ht="30">
      <c r="A168" s="52"/>
      <c r="B168" s="69" t="s">
        <v>380</v>
      </c>
      <c r="C168" s="97">
        <f>C169+C170</f>
        <v>0</v>
      </c>
      <c r="D168" s="97">
        <f t="shared" ref="D168:H168" si="61">D169+D170</f>
        <v>0</v>
      </c>
      <c r="E168" s="97">
        <f t="shared" si="61"/>
        <v>0</v>
      </c>
      <c r="F168" s="97">
        <f t="shared" si="61"/>
        <v>0</v>
      </c>
      <c r="G168" s="97">
        <f t="shared" si="61"/>
        <v>0</v>
      </c>
      <c r="H168" s="97">
        <f t="shared" si="61"/>
        <v>0</v>
      </c>
      <c r="I168" s="48"/>
      <c r="J168" s="48"/>
      <c r="K168" s="48"/>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9"/>
      <c r="DI168" s="49"/>
      <c r="DJ168" s="49"/>
      <c r="DK168" s="49"/>
      <c r="DL168" s="49"/>
      <c r="DM168" s="49"/>
      <c r="DN168" s="49"/>
      <c r="DO168" s="49"/>
      <c r="DP168" s="49"/>
      <c r="DQ168" s="49"/>
      <c r="DR168" s="49"/>
      <c r="DS168" s="49"/>
      <c r="DT168" s="49"/>
      <c r="DU168" s="49"/>
      <c r="DV168" s="49"/>
      <c r="DW168" s="49"/>
      <c r="DX168" s="49"/>
      <c r="DY168" s="49"/>
      <c r="DZ168" s="49"/>
      <c r="EA168" s="49"/>
      <c r="EB168" s="49"/>
      <c r="EC168" s="49"/>
      <c r="ED168" s="49"/>
      <c r="EE168" s="49"/>
      <c r="EF168" s="49"/>
      <c r="EG168" s="49"/>
      <c r="EH168" s="49"/>
      <c r="EI168" s="49"/>
      <c r="EJ168" s="49"/>
      <c r="EK168" s="49"/>
      <c r="EL168" s="49"/>
      <c r="EM168" s="49"/>
      <c r="EN168" s="49"/>
      <c r="EO168" s="49"/>
      <c r="EP168" s="49"/>
      <c r="EQ168" s="49"/>
      <c r="ER168" s="49"/>
      <c r="ES168" s="49"/>
      <c r="ET168" s="49"/>
      <c r="EU168" s="49"/>
      <c r="EV168" s="49"/>
      <c r="EW168" s="49"/>
      <c r="EX168" s="49"/>
      <c r="EY168" s="49"/>
      <c r="EZ168" s="49"/>
      <c r="FA168" s="49"/>
      <c r="FB168" s="49"/>
      <c r="FC168" s="49"/>
      <c r="FD168" s="49"/>
      <c r="FE168" s="49"/>
      <c r="FF168" s="49"/>
      <c r="FG168" s="49"/>
      <c r="FH168" s="49"/>
      <c r="FI168" s="49"/>
      <c r="FJ168" s="49"/>
      <c r="FK168" s="49"/>
      <c r="FL168" s="49"/>
      <c r="FM168" s="49"/>
      <c r="FN168" s="49"/>
      <c r="FO168" s="49"/>
      <c r="FP168" s="49"/>
      <c r="FQ168" s="49"/>
      <c r="FR168" s="49"/>
      <c r="FS168" s="49"/>
      <c r="FT168" s="49"/>
      <c r="FU168" s="49"/>
      <c r="FV168" s="49"/>
      <c r="FW168" s="49"/>
      <c r="FX168" s="49"/>
      <c r="FY168" s="49"/>
      <c r="FZ168" s="49"/>
      <c r="GA168" s="49"/>
      <c r="GB168" s="49"/>
      <c r="GC168" s="49"/>
      <c r="GD168" s="49"/>
      <c r="GE168" s="49"/>
      <c r="GF168" s="49"/>
      <c r="GG168" s="49"/>
      <c r="GH168" s="49"/>
      <c r="GI168" s="49"/>
      <c r="GJ168" s="49"/>
      <c r="GK168" s="49"/>
      <c r="GL168" s="49"/>
      <c r="GM168" s="49"/>
      <c r="GN168" s="49"/>
      <c r="GO168" s="49"/>
      <c r="GP168" s="49"/>
      <c r="GQ168" s="49"/>
      <c r="GR168" s="49"/>
      <c r="GS168" s="49"/>
      <c r="GT168" s="49"/>
      <c r="GU168" s="49"/>
      <c r="GV168" s="49"/>
      <c r="GW168" s="49"/>
      <c r="GX168" s="49"/>
      <c r="GY168" s="49"/>
      <c r="GZ168" s="49"/>
      <c r="HA168" s="49"/>
      <c r="HB168" s="49"/>
      <c r="HC168" s="49"/>
      <c r="HD168" s="49"/>
      <c r="HE168" s="49"/>
      <c r="HF168" s="49"/>
      <c r="HG168" s="49"/>
      <c r="HH168" s="49"/>
      <c r="HI168" s="49"/>
      <c r="HJ168" s="49"/>
      <c r="HK168" s="49"/>
      <c r="HL168" s="49"/>
      <c r="HM168" s="49"/>
      <c r="HN168" s="49"/>
      <c r="HO168" s="49"/>
      <c r="HP168" s="49"/>
      <c r="HQ168" s="49"/>
      <c r="HR168" s="49"/>
      <c r="HS168" s="49"/>
      <c r="HT168" s="49"/>
      <c r="HU168" s="49"/>
      <c r="HV168" s="49"/>
      <c r="HW168" s="49"/>
      <c r="HX168" s="49"/>
      <c r="HY168" s="49"/>
      <c r="HZ168" s="49"/>
      <c r="IA168" s="49"/>
      <c r="IB168" s="49"/>
      <c r="IC168" s="49"/>
      <c r="ID168" s="49"/>
      <c r="IE168" s="49"/>
      <c r="IF168" s="49"/>
      <c r="IG168" s="49"/>
      <c r="IH168" s="49"/>
    </row>
    <row r="169" spans="1:248">
      <c r="A169" s="52"/>
      <c r="B169" s="69" t="s">
        <v>347</v>
      </c>
      <c r="C169" s="97"/>
      <c r="D169" s="96"/>
      <c r="E169" s="96"/>
      <c r="F169" s="96"/>
      <c r="G169" s="75"/>
      <c r="H169" s="75"/>
      <c r="I169" s="48"/>
      <c r="J169" s="48"/>
      <c r="K169" s="48"/>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c r="EH169" s="49"/>
      <c r="EI169" s="49"/>
      <c r="EJ169" s="49"/>
      <c r="EK169" s="49"/>
      <c r="EL169" s="49"/>
      <c r="EM169" s="49"/>
      <c r="EN169" s="49"/>
      <c r="EO169" s="49"/>
      <c r="EP169" s="49"/>
      <c r="EQ169" s="49"/>
      <c r="ER169" s="49"/>
      <c r="ES169" s="49"/>
      <c r="ET169" s="49"/>
      <c r="EU169" s="49"/>
      <c r="EV169" s="49"/>
      <c r="EW169" s="49"/>
      <c r="EX169" s="49"/>
      <c r="EY169" s="49"/>
      <c r="EZ169" s="49"/>
      <c r="FA169" s="49"/>
      <c r="FB169" s="49"/>
      <c r="FC169" s="49"/>
      <c r="FD169" s="49"/>
      <c r="FE169" s="49"/>
      <c r="FF169" s="49"/>
      <c r="FG169" s="49"/>
      <c r="FH169" s="49"/>
      <c r="FI169" s="49"/>
      <c r="FJ169" s="49"/>
      <c r="FK169" s="49"/>
      <c r="FL169" s="49"/>
      <c r="FM169" s="49"/>
      <c r="FN169" s="49"/>
      <c r="FO169" s="49"/>
      <c r="FP169" s="49"/>
      <c r="FQ169" s="49"/>
      <c r="FR169" s="49"/>
      <c r="FS169" s="49"/>
      <c r="FT169" s="49"/>
      <c r="FU169" s="49"/>
      <c r="FV169" s="49"/>
      <c r="FW169" s="49"/>
      <c r="FX169" s="49"/>
      <c r="FY169" s="49"/>
      <c r="FZ169" s="49"/>
      <c r="GA169" s="49"/>
      <c r="GB169" s="49"/>
      <c r="GC169" s="49"/>
      <c r="GD169" s="49"/>
      <c r="GE169" s="49"/>
      <c r="GF169" s="49"/>
      <c r="GG169" s="49"/>
      <c r="GH169" s="49"/>
      <c r="GI169" s="49"/>
      <c r="GJ169" s="49"/>
      <c r="GK169" s="49"/>
      <c r="GL169" s="49"/>
      <c r="GM169" s="49"/>
      <c r="GN169" s="49"/>
      <c r="GO169" s="49"/>
      <c r="GP169" s="49"/>
      <c r="GQ169" s="49"/>
      <c r="GR169" s="49"/>
      <c r="GS169" s="49"/>
      <c r="GT169" s="49"/>
      <c r="GU169" s="49"/>
      <c r="GV169" s="49"/>
      <c r="GW169" s="49"/>
      <c r="GX169" s="49"/>
      <c r="GY169" s="49"/>
      <c r="GZ169" s="49"/>
      <c r="HA169" s="49"/>
      <c r="HB169" s="49"/>
      <c r="HC169" s="49"/>
      <c r="HD169" s="49"/>
      <c r="HE169" s="49"/>
      <c r="HF169" s="49"/>
      <c r="HG169" s="49"/>
      <c r="HH169" s="49"/>
      <c r="HI169" s="49"/>
      <c r="HJ169" s="49"/>
      <c r="HK169" s="49"/>
      <c r="HL169" s="49"/>
      <c r="HM169" s="49"/>
      <c r="HN169" s="49"/>
      <c r="HO169" s="49"/>
      <c r="HP169" s="49"/>
      <c r="HQ169" s="49"/>
      <c r="HR169" s="49"/>
      <c r="HS169" s="49"/>
      <c r="HT169" s="49"/>
      <c r="HU169" s="49"/>
      <c r="HV169" s="49"/>
      <c r="HW169" s="49"/>
      <c r="HX169" s="49"/>
      <c r="HY169" s="49"/>
      <c r="HZ169" s="49"/>
      <c r="IA169" s="49"/>
      <c r="IB169" s="49"/>
      <c r="IC169" s="49"/>
      <c r="ID169" s="49"/>
      <c r="IE169" s="49"/>
      <c r="IF169" s="49"/>
      <c r="IG169" s="49"/>
      <c r="IH169" s="49"/>
    </row>
    <row r="170" spans="1:248" ht="60">
      <c r="A170" s="52"/>
      <c r="B170" s="69" t="s">
        <v>349</v>
      </c>
      <c r="C170" s="97"/>
      <c r="D170" s="96"/>
      <c r="E170" s="96"/>
      <c r="F170" s="96"/>
      <c r="G170" s="75"/>
      <c r="H170" s="75"/>
      <c r="I170" s="48"/>
      <c r="J170" s="48"/>
      <c r="K170" s="48"/>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c r="EX170" s="49"/>
      <c r="EY170" s="49"/>
      <c r="EZ170" s="49"/>
      <c r="FA170" s="49"/>
      <c r="FB170" s="49"/>
      <c r="FC170" s="49"/>
      <c r="FD170" s="49"/>
      <c r="FE170" s="49"/>
      <c r="FF170" s="49"/>
      <c r="FG170" s="49"/>
      <c r="FH170" s="49"/>
      <c r="FI170" s="49"/>
      <c r="FJ170" s="49"/>
      <c r="FK170" s="49"/>
      <c r="FL170" s="49"/>
      <c r="FM170" s="49"/>
      <c r="FN170" s="49"/>
      <c r="FO170" s="49"/>
      <c r="FP170" s="49"/>
      <c r="FQ170" s="49"/>
      <c r="FR170" s="49"/>
      <c r="FS170" s="49"/>
      <c r="FT170" s="49"/>
      <c r="FU170" s="49"/>
      <c r="FV170" s="49"/>
      <c r="FW170" s="49"/>
      <c r="FX170" s="49"/>
      <c r="FY170" s="49"/>
      <c r="FZ170" s="49"/>
      <c r="GA170" s="49"/>
      <c r="GB170" s="49"/>
      <c r="GC170" s="49"/>
      <c r="GD170" s="49"/>
      <c r="GE170" s="49"/>
      <c r="GF170" s="49"/>
      <c r="GG170" s="49"/>
      <c r="GH170" s="49"/>
      <c r="GI170" s="49"/>
      <c r="GJ170" s="49"/>
      <c r="GK170" s="49"/>
      <c r="GL170" s="49"/>
      <c r="GM170" s="49"/>
      <c r="GN170" s="49"/>
      <c r="GO170" s="49"/>
      <c r="GP170" s="49"/>
      <c r="GQ170" s="49"/>
      <c r="GR170" s="49"/>
      <c r="GS170" s="49"/>
      <c r="GT170" s="49"/>
      <c r="GU170" s="49"/>
      <c r="GV170" s="49"/>
      <c r="GW170" s="49"/>
      <c r="GX170" s="49"/>
      <c r="GY170" s="49"/>
      <c r="GZ170" s="49"/>
      <c r="HA170" s="49"/>
      <c r="HB170" s="49"/>
      <c r="HC170" s="49"/>
      <c r="HD170" s="49"/>
      <c r="HE170" s="49"/>
      <c r="HF170" s="49"/>
      <c r="HG170" s="49"/>
      <c r="HH170" s="49"/>
      <c r="HI170" s="49"/>
      <c r="HJ170" s="49"/>
      <c r="HK170" s="49"/>
      <c r="HL170" s="49"/>
      <c r="HM170" s="49"/>
      <c r="HN170" s="49"/>
      <c r="HO170" s="49"/>
      <c r="HP170" s="49"/>
      <c r="HQ170" s="49"/>
      <c r="HR170" s="49"/>
      <c r="HS170" s="49"/>
      <c r="HT170" s="49"/>
      <c r="HU170" s="49"/>
      <c r="HV170" s="49"/>
      <c r="HW170" s="49"/>
      <c r="HX170" s="49"/>
      <c r="HY170" s="49"/>
      <c r="HZ170" s="49"/>
      <c r="IA170" s="49"/>
      <c r="IB170" s="49"/>
      <c r="IC170" s="49"/>
      <c r="ID170" s="49"/>
      <c r="IE170" s="49"/>
      <c r="IF170" s="49"/>
      <c r="IG170" s="49"/>
      <c r="IH170" s="49"/>
    </row>
    <row r="171" spans="1:248" s="49" customFormat="1" ht="30">
      <c r="A171" s="52"/>
      <c r="B171" s="70" t="s">
        <v>381</v>
      </c>
      <c r="C171" s="97">
        <f t="shared" ref="C171:H171" si="62">C172+C175+C176+C179</f>
        <v>0</v>
      </c>
      <c r="D171" s="97">
        <f t="shared" si="62"/>
        <v>0</v>
      </c>
      <c r="E171" s="97">
        <f t="shared" si="62"/>
        <v>0</v>
      </c>
      <c r="F171" s="97">
        <f t="shared" si="62"/>
        <v>0</v>
      </c>
      <c r="G171" s="97">
        <f t="shared" si="62"/>
        <v>0</v>
      </c>
      <c r="H171" s="97">
        <f t="shared" si="62"/>
        <v>0</v>
      </c>
      <c r="I171" s="48"/>
      <c r="J171" s="48"/>
      <c r="K171" s="48"/>
      <c r="II171" s="37"/>
      <c r="IJ171" s="37"/>
      <c r="IK171" s="37"/>
      <c r="IL171" s="37"/>
      <c r="IM171" s="37"/>
      <c r="IN171" s="37"/>
    </row>
    <row r="172" spans="1:248" s="49" customFormat="1">
      <c r="A172" s="52"/>
      <c r="B172" s="71" t="s">
        <v>382</v>
      </c>
      <c r="C172" s="97">
        <f t="shared" ref="C172:H172" si="63">C173+C174</f>
        <v>0</v>
      </c>
      <c r="D172" s="97">
        <f t="shared" si="63"/>
        <v>0</v>
      </c>
      <c r="E172" s="97">
        <f t="shared" si="63"/>
        <v>0</v>
      </c>
      <c r="F172" s="97">
        <f t="shared" si="63"/>
        <v>0</v>
      </c>
      <c r="G172" s="97">
        <f t="shared" si="63"/>
        <v>0</v>
      </c>
      <c r="H172" s="97">
        <f t="shared" si="63"/>
        <v>0</v>
      </c>
      <c r="I172" s="48"/>
      <c r="J172" s="48"/>
      <c r="K172" s="48"/>
      <c r="II172" s="37"/>
      <c r="IJ172" s="37"/>
      <c r="IK172" s="37"/>
      <c r="IL172" s="37"/>
      <c r="IM172" s="37"/>
      <c r="IN172" s="37"/>
    </row>
    <row r="173" spans="1:248">
      <c r="A173" s="52"/>
      <c r="B173" s="71" t="s">
        <v>347</v>
      </c>
      <c r="C173" s="97"/>
      <c r="D173" s="96"/>
      <c r="E173" s="96"/>
      <c r="F173" s="96"/>
      <c r="G173" s="75"/>
      <c r="H173" s="75"/>
      <c r="I173" s="48"/>
      <c r="J173" s="48"/>
      <c r="K173" s="48"/>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c r="IJ173" s="49"/>
      <c r="IK173" s="49"/>
      <c r="IL173" s="49"/>
      <c r="IM173" s="49"/>
      <c r="IN173" s="49"/>
    </row>
    <row r="174" spans="1:248" ht="60">
      <c r="A174" s="46"/>
      <c r="B174" s="71" t="s">
        <v>349</v>
      </c>
      <c r="C174" s="97"/>
      <c r="D174" s="96"/>
      <c r="E174" s="96"/>
      <c r="F174" s="96"/>
      <c r="G174" s="75"/>
      <c r="H174" s="75"/>
      <c r="I174" s="48"/>
      <c r="J174" s="48"/>
      <c r="K174" s="48"/>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row>
    <row r="175" spans="1:248" ht="30">
      <c r="A175" s="46"/>
      <c r="B175" s="71" t="s">
        <v>383</v>
      </c>
      <c r="C175" s="97"/>
      <c r="D175" s="96"/>
      <c r="E175" s="96"/>
      <c r="F175" s="96"/>
      <c r="G175" s="75"/>
      <c r="H175" s="75"/>
      <c r="I175" s="48"/>
      <c r="J175" s="48"/>
      <c r="K175" s="48"/>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c r="DP175" s="49"/>
      <c r="DQ175" s="49"/>
      <c r="DR175" s="49"/>
      <c r="DS175" s="49"/>
      <c r="DT175" s="49"/>
      <c r="DU175" s="49"/>
      <c r="DV175" s="49"/>
      <c r="DW175" s="49"/>
      <c r="DX175" s="49"/>
      <c r="DY175" s="49"/>
      <c r="DZ175" s="49"/>
      <c r="EA175" s="49"/>
      <c r="EB175" s="49"/>
      <c r="EC175" s="49"/>
      <c r="ED175" s="49"/>
      <c r="EE175" s="49"/>
      <c r="EF175" s="49"/>
      <c r="EG175" s="49"/>
      <c r="EH175" s="49"/>
      <c r="EI175" s="49"/>
      <c r="EJ175" s="49"/>
      <c r="EK175" s="49"/>
      <c r="EL175" s="49"/>
      <c r="EM175" s="49"/>
      <c r="EN175" s="49"/>
      <c r="EO175" s="49"/>
      <c r="EP175" s="49"/>
      <c r="EQ175" s="49"/>
      <c r="ER175" s="49"/>
      <c r="ES175" s="49"/>
      <c r="ET175" s="49"/>
      <c r="EU175" s="49"/>
      <c r="EV175" s="49"/>
      <c r="EW175" s="49"/>
      <c r="EX175" s="49"/>
      <c r="EY175" s="49"/>
      <c r="EZ175" s="49"/>
      <c r="FA175" s="49"/>
      <c r="FB175" s="49"/>
      <c r="FC175" s="49"/>
      <c r="FD175" s="49"/>
      <c r="FE175" s="49"/>
      <c r="FF175" s="49"/>
      <c r="FG175" s="49"/>
      <c r="FH175" s="49"/>
      <c r="FI175" s="49"/>
      <c r="FJ175" s="49"/>
      <c r="FK175" s="49"/>
      <c r="FL175" s="49"/>
      <c r="FM175" s="49"/>
      <c r="FN175" s="49"/>
      <c r="FO175" s="49"/>
      <c r="FP175" s="49"/>
      <c r="FQ175" s="49"/>
      <c r="FR175" s="49"/>
      <c r="FS175" s="49"/>
      <c r="FT175" s="49"/>
      <c r="FU175" s="49"/>
      <c r="FV175" s="49"/>
      <c r="FW175" s="49"/>
      <c r="FX175" s="49"/>
      <c r="FY175" s="49"/>
      <c r="FZ175" s="49"/>
      <c r="GA175" s="49"/>
      <c r="GB175" s="49"/>
      <c r="GC175" s="49"/>
      <c r="GD175" s="49"/>
      <c r="GE175" s="49"/>
      <c r="GF175" s="49"/>
      <c r="GG175" s="49"/>
      <c r="GH175" s="49"/>
      <c r="GI175" s="49"/>
      <c r="GJ175" s="49"/>
      <c r="GK175" s="49"/>
      <c r="GL175" s="49"/>
      <c r="GM175" s="49"/>
      <c r="GN175" s="49"/>
      <c r="GO175" s="49"/>
      <c r="GP175" s="49"/>
      <c r="GQ175" s="49"/>
      <c r="GR175" s="49"/>
      <c r="GS175" s="49"/>
      <c r="GT175" s="49"/>
      <c r="GU175" s="49"/>
      <c r="GV175" s="49"/>
      <c r="GW175" s="49"/>
      <c r="GX175" s="49"/>
      <c r="GY175" s="49"/>
      <c r="GZ175" s="49"/>
      <c r="HA175" s="49"/>
      <c r="HB175" s="49"/>
      <c r="HC175" s="49"/>
      <c r="HD175" s="49"/>
      <c r="HE175" s="49"/>
      <c r="HF175" s="49"/>
      <c r="HG175" s="49"/>
      <c r="HH175" s="49"/>
      <c r="HI175" s="49"/>
      <c r="HJ175" s="49"/>
      <c r="HK175" s="49"/>
      <c r="HL175" s="49"/>
      <c r="HM175" s="49"/>
      <c r="HN175" s="49"/>
      <c r="HO175" s="49"/>
      <c r="HP175" s="49"/>
      <c r="HQ175" s="49"/>
      <c r="HR175" s="49"/>
      <c r="HS175" s="49"/>
      <c r="HT175" s="49"/>
      <c r="HU175" s="49"/>
      <c r="HV175" s="49"/>
      <c r="HW175" s="49"/>
      <c r="HX175" s="49"/>
      <c r="HY175" s="49"/>
      <c r="HZ175" s="49"/>
      <c r="IA175" s="49"/>
      <c r="IB175" s="49"/>
      <c r="IC175" s="49"/>
      <c r="ID175" s="49"/>
      <c r="IE175" s="49"/>
      <c r="IF175" s="49"/>
      <c r="IG175" s="49"/>
      <c r="IH175" s="49"/>
    </row>
    <row r="176" spans="1:248" ht="30">
      <c r="A176" s="46"/>
      <c r="B176" s="71" t="s">
        <v>384</v>
      </c>
      <c r="C176" s="97">
        <f t="shared" ref="C176:H176" si="64">C177+C178</f>
        <v>0</v>
      </c>
      <c r="D176" s="97">
        <f t="shared" si="64"/>
        <v>0</v>
      </c>
      <c r="E176" s="97">
        <f t="shared" si="64"/>
        <v>0</v>
      </c>
      <c r="F176" s="97">
        <f t="shared" si="64"/>
        <v>0</v>
      </c>
      <c r="G176" s="97">
        <f t="shared" si="64"/>
        <v>0</v>
      </c>
      <c r="H176" s="97">
        <f t="shared" si="64"/>
        <v>0</v>
      </c>
      <c r="I176" s="48"/>
      <c r="J176" s="48"/>
      <c r="K176" s="48"/>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c r="EH176" s="49"/>
      <c r="EI176" s="49"/>
      <c r="EJ176" s="49"/>
      <c r="EK176" s="49"/>
      <c r="EL176" s="49"/>
      <c r="EM176" s="49"/>
      <c r="EN176" s="49"/>
      <c r="EO176" s="49"/>
      <c r="EP176" s="49"/>
      <c r="EQ176" s="49"/>
      <c r="ER176" s="49"/>
      <c r="ES176" s="49"/>
      <c r="ET176" s="49"/>
      <c r="EU176" s="49"/>
      <c r="EV176" s="49"/>
      <c r="EW176" s="49"/>
      <c r="EX176" s="49"/>
      <c r="EY176" s="49"/>
      <c r="EZ176" s="49"/>
      <c r="FA176" s="49"/>
      <c r="FB176" s="49"/>
      <c r="FC176" s="49"/>
      <c r="FD176" s="49"/>
      <c r="FE176" s="49"/>
      <c r="FF176" s="49"/>
      <c r="FG176" s="49"/>
      <c r="FH176" s="49"/>
      <c r="FI176" s="49"/>
      <c r="FJ176" s="49"/>
      <c r="FK176" s="49"/>
      <c r="FL176" s="49"/>
      <c r="FM176" s="49"/>
      <c r="FN176" s="49"/>
      <c r="FO176" s="49"/>
      <c r="FP176" s="49"/>
      <c r="FQ176" s="49"/>
      <c r="FR176" s="49"/>
      <c r="FS176" s="49"/>
      <c r="FT176" s="49"/>
      <c r="FU176" s="49"/>
      <c r="FV176" s="49"/>
      <c r="FW176" s="49"/>
      <c r="FX176" s="49"/>
      <c r="FY176" s="49"/>
      <c r="FZ176" s="49"/>
      <c r="GA176" s="49"/>
      <c r="GB176" s="49"/>
      <c r="GC176" s="49"/>
      <c r="GD176" s="49"/>
      <c r="GE176" s="49"/>
      <c r="GF176" s="49"/>
      <c r="GG176" s="49"/>
      <c r="GH176" s="49"/>
      <c r="GI176" s="49"/>
      <c r="GJ176" s="49"/>
      <c r="GK176" s="49"/>
      <c r="GL176" s="49"/>
      <c r="GM176" s="49"/>
      <c r="GN176" s="49"/>
      <c r="GO176" s="49"/>
      <c r="GP176" s="49"/>
      <c r="GQ176" s="49"/>
      <c r="GR176" s="49"/>
      <c r="GS176" s="49"/>
      <c r="GT176" s="49"/>
      <c r="GU176" s="49"/>
      <c r="GV176" s="49"/>
      <c r="GW176" s="49"/>
      <c r="GX176" s="49"/>
      <c r="GY176" s="49"/>
      <c r="GZ176" s="49"/>
      <c r="HA176" s="49"/>
      <c r="HB176" s="49"/>
      <c r="HC176" s="49"/>
      <c r="HD176" s="49"/>
      <c r="HE176" s="49"/>
      <c r="HF176" s="49"/>
      <c r="HG176" s="49"/>
      <c r="HH176" s="49"/>
      <c r="HI176" s="49"/>
      <c r="HJ176" s="49"/>
      <c r="HK176" s="49"/>
      <c r="HL176" s="49"/>
      <c r="HM176" s="49"/>
      <c r="HN176" s="49"/>
      <c r="HO176" s="49"/>
      <c r="HP176" s="49"/>
      <c r="HQ176" s="49"/>
      <c r="HR176" s="49"/>
      <c r="HS176" s="49"/>
      <c r="HT176" s="49"/>
      <c r="HU176" s="49"/>
      <c r="HV176" s="49"/>
      <c r="HW176" s="49"/>
      <c r="HX176" s="49"/>
      <c r="HY176" s="49"/>
      <c r="HZ176" s="49"/>
      <c r="IA176" s="49"/>
      <c r="IB176" s="49"/>
      <c r="IC176" s="49"/>
      <c r="ID176" s="49"/>
      <c r="IE176" s="49"/>
      <c r="IF176" s="49"/>
      <c r="IG176" s="49"/>
      <c r="IH176" s="49"/>
    </row>
    <row r="177" spans="1:242">
      <c r="A177" s="46"/>
      <c r="B177" s="71" t="s">
        <v>347</v>
      </c>
      <c r="C177" s="97"/>
      <c r="D177" s="96"/>
      <c r="E177" s="96"/>
      <c r="F177" s="96"/>
      <c r="G177" s="75"/>
      <c r="H177" s="75"/>
      <c r="I177" s="48"/>
      <c r="J177" s="48"/>
      <c r="K177" s="48"/>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c r="EH177" s="49"/>
      <c r="EI177" s="49"/>
      <c r="EJ177" s="49"/>
      <c r="EK177" s="49"/>
      <c r="EL177" s="49"/>
      <c r="EM177" s="49"/>
      <c r="EN177" s="49"/>
      <c r="EO177" s="49"/>
      <c r="EP177" s="49"/>
      <c r="EQ177" s="49"/>
      <c r="ER177" s="49"/>
      <c r="ES177" s="49"/>
      <c r="ET177" s="49"/>
      <c r="EU177" s="49"/>
      <c r="EV177" s="49"/>
      <c r="EW177" s="49"/>
      <c r="EX177" s="49"/>
      <c r="EY177" s="49"/>
      <c r="EZ177" s="49"/>
      <c r="FA177" s="49"/>
      <c r="FB177" s="49"/>
      <c r="FC177" s="49"/>
      <c r="FD177" s="49"/>
      <c r="FE177" s="49"/>
      <c r="FF177" s="49"/>
      <c r="FG177" s="49"/>
      <c r="FH177" s="49"/>
      <c r="FI177" s="49"/>
      <c r="FJ177" s="49"/>
      <c r="FK177" s="49"/>
      <c r="FL177" s="49"/>
      <c r="FM177" s="49"/>
      <c r="FN177" s="49"/>
      <c r="FO177" s="49"/>
      <c r="FP177" s="49"/>
      <c r="FQ177" s="49"/>
      <c r="FR177" s="49"/>
      <c r="FS177" s="49"/>
      <c r="FT177" s="49"/>
      <c r="FU177" s="49"/>
      <c r="FV177" s="49"/>
      <c r="FW177" s="49"/>
      <c r="FX177" s="49"/>
      <c r="FY177" s="49"/>
      <c r="FZ177" s="49"/>
      <c r="GA177" s="49"/>
      <c r="GB177" s="49"/>
      <c r="GC177" s="49"/>
      <c r="GD177" s="49"/>
      <c r="GE177" s="49"/>
      <c r="GF177" s="49"/>
      <c r="GG177" s="49"/>
      <c r="GH177" s="49"/>
      <c r="GI177" s="49"/>
      <c r="GJ177" s="49"/>
      <c r="GK177" s="49"/>
      <c r="GL177" s="49"/>
      <c r="GM177" s="49"/>
      <c r="GN177" s="49"/>
      <c r="GO177" s="49"/>
      <c r="GP177" s="49"/>
      <c r="GQ177" s="49"/>
      <c r="GR177" s="49"/>
      <c r="GS177" s="49"/>
      <c r="GT177" s="49"/>
      <c r="GU177" s="49"/>
      <c r="GV177" s="49"/>
      <c r="GW177" s="49"/>
      <c r="GX177" s="49"/>
      <c r="GY177" s="49"/>
      <c r="GZ177" s="49"/>
      <c r="HA177" s="49"/>
      <c r="HB177" s="49"/>
      <c r="HC177" s="49"/>
      <c r="HD177" s="49"/>
      <c r="HE177" s="49"/>
      <c r="HF177" s="49"/>
      <c r="HG177" s="49"/>
      <c r="HH177" s="49"/>
      <c r="HI177" s="49"/>
      <c r="HJ177" s="49"/>
      <c r="HK177" s="49"/>
      <c r="HL177" s="49"/>
      <c r="HM177" s="49"/>
      <c r="HN177" s="49"/>
      <c r="HO177" s="49"/>
      <c r="HP177" s="49"/>
      <c r="HQ177" s="49"/>
      <c r="HR177" s="49"/>
      <c r="HS177" s="49"/>
      <c r="HT177" s="49"/>
      <c r="HU177" s="49"/>
      <c r="HV177" s="49"/>
      <c r="HW177" s="49"/>
      <c r="HX177" s="49"/>
      <c r="HY177" s="49"/>
      <c r="HZ177" s="49"/>
      <c r="IA177" s="49"/>
      <c r="IB177" s="49"/>
      <c r="IC177" s="49"/>
      <c r="ID177" s="49"/>
      <c r="IE177" s="49"/>
      <c r="IF177" s="49"/>
      <c r="IG177" s="49"/>
      <c r="IH177" s="49"/>
    </row>
    <row r="178" spans="1:242" ht="60">
      <c r="A178" s="52"/>
      <c r="B178" s="71" t="s">
        <v>349</v>
      </c>
      <c r="C178" s="97"/>
      <c r="D178" s="96"/>
      <c r="E178" s="96"/>
      <c r="F178" s="96"/>
      <c r="G178" s="75"/>
      <c r="H178" s="75"/>
      <c r="I178" s="48"/>
      <c r="J178" s="48"/>
      <c r="K178" s="48"/>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c r="EH178" s="49"/>
      <c r="EI178" s="49"/>
      <c r="EJ178" s="49"/>
      <c r="EK178" s="49"/>
      <c r="EL178" s="49"/>
      <c r="EM178" s="49"/>
      <c r="EN178" s="49"/>
      <c r="EO178" s="49"/>
      <c r="EP178" s="49"/>
      <c r="EQ178" s="49"/>
      <c r="ER178" s="49"/>
      <c r="ES178" s="49"/>
      <c r="ET178" s="49"/>
      <c r="EU178" s="49"/>
      <c r="EV178" s="49"/>
      <c r="EW178" s="49"/>
      <c r="EX178" s="49"/>
      <c r="EY178" s="49"/>
      <c r="EZ178" s="49"/>
      <c r="FA178" s="49"/>
      <c r="FB178" s="49"/>
      <c r="FC178" s="49"/>
      <c r="FD178" s="49"/>
      <c r="FE178" s="49"/>
      <c r="FF178" s="49"/>
      <c r="FG178" s="49"/>
      <c r="FH178" s="49"/>
      <c r="FI178" s="49"/>
      <c r="FJ178" s="49"/>
      <c r="FK178" s="49"/>
      <c r="FL178" s="49"/>
      <c r="FM178" s="49"/>
      <c r="FN178" s="49"/>
      <c r="FO178" s="49"/>
      <c r="FP178" s="49"/>
      <c r="FQ178" s="49"/>
      <c r="FR178" s="49"/>
      <c r="FS178" s="49"/>
      <c r="FT178" s="49"/>
      <c r="FU178" s="49"/>
      <c r="FV178" s="49"/>
      <c r="FW178" s="49"/>
      <c r="FX178" s="49"/>
      <c r="FY178" s="49"/>
      <c r="FZ178" s="49"/>
      <c r="GA178" s="49"/>
      <c r="GB178" s="49"/>
      <c r="GC178" s="49"/>
      <c r="GD178" s="49"/>
      <c r="GE178" s="49"/>
      <c r="GF178" s="49"/>
      <c r="GG178" s="49"/>
      <c r="GH178" s="49"/>
      <c r="GI178" s="49"/>
      <c r="GJ178" s="49"/>
      <c r="GK178" s="49"/>
      <c r="GL178" s="49"/>
      <c r="GM178" s="49"/>
      <c r="GN178" s="49"/>
      <c r="GO178" s="49"/>
      <c r="GP178" s="49"/>
      <c r="GQ178" s="49"/>
      <c r="GR178" s="49"/>
      <c r="GS178" s="49"/>
      <c r="GT178" s="49"/>
      <c r="GU178" s="49"/>
      <c r="GV178" s="49"/>
      <c r="GW178" s="49"/>
      <c r="GX178" s="49"/>
      <c r="GY178" s="49"/>
      <c r="GZ178" s="49"/>
      <c r="HA178" s="49"/>
      <c r="HB178" s="49"/>
      <c r="HC178" s="49"/>
      <c r="HD178" s="49"/>
      <c r="HE178" s="49"/>
      <c r="HF178" s="49"/>
      <c r="HG178" s="49"/>
      <c r="HH178" s="49"/>
      <c r="HI178" s="49"/>
      <c r="HJ178" s="49"/>
      <c r="HK178" s="49"/>
      <c r="HL178" s="49"/>
      <c r="HM178" s="49"/>
      <c r="HN178" s="49"/>
      <c r="HO178" s="49"/>
      <c r="HP178" s="49"/>
      <c r="HQ178" s="49"/>
      <c r="HR178" s="49"/>
      <c r="HS178" s="49"/>
      <c r="HT178" s="49"/>
      <c r="HU178" s="49"/>
      <c r="HV178" s="49"/>
      <c r="HW178" s="49"/>
      <c r="HX178" s="49"/>
      <c r="HY178" s="49"/>
      <c r="HZ178" s="49"/>
      <c r="IA178" s="49"/>
      <c r="IB178" s="49"/>
      <c r="IC178" s="49"/>
      <c r="ID178" s="49"/>
      <c r="IE178" s="49"/>
      <c r="IF178" s="49"/>
      <c r="IG178" s="49"/>
      <c r="IH178" s="49"/>
    </row>
    <row r="179" spans="1:242" ht="30" customHeight="1">
      <c r="A179" s="52"/>
      <c r="B179" s="71" t="s">
        <v>385</v>
      </c>
      <c r="C179" s="97"/>
      <c r="D179" s="96"/>
      <c r="E179" s="96"/>
      <c r="F179" s="96"/>
      <c r="G179" s="75"/>
      <c r="H179" s="75"/>
      <c r="I179" s="48"/>
      <c r="J179" s="48"/>
      <c r="K179" s="48"/>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c r="FH179" s="49"/>
      <c r="FI179" s="49"/>
      <c r="FJ179" s="49"/>
      <c r="FK179" s="49"/>
      <c r="FL179" s="49"/>
      <c r="FM179" s="49"/>
      <c r="FN179" s="49"/>
      <c r="FO179" s="49"/>
      <c r="FP179" s="49"/>
      <c r="FQ179" s="49"/>
      <c r="FR179" s="49"/>
      <c r="FS179" s="49"/>
      <c r="FT179" s="49"/>
      <c r="FU179" s="49"/>
      <c r="FV179" s="49"/>
      <c r="FW179" s="49"/>
      <c r="FX179" s="49"/>
      <c r="FY179" s="49"/>
      <c r="FZ179" s="49"/>
      <c r="GA179" s="49"/>
      <c r="GB179" s="49"/>
      <c r="GC179" s="49"/>
      <c r="GD179" s="49"/>
      <c r="GE179" s="49"/>
      <c r="GF179" s="49"/>
      <c r="GG179" s="49"/>
      <c r="GH179" s="49"/>
      <c r="GI179" s="49"/>
      <c r="GJ179" s="49"/>
      <c r="GK179" s="49"/>
      <c r="GL179" s="49"/>
      <c r="GM179" s="49"/>
      <c r="GN179" s="49"/>
      <c r="GO179" s="49"/>
      <c r="GP179" s="49"/>
      <c r="GQ179" s="49"/>
      <c r="GR179" s="49"/>
      <c r="GS179" s="49"/>
      <c r="GT179" s="49"/>
      <c r="GU179" s="49"/>
      <c r="GV179" s="49"/>
      <c r="GW179" s="49"/>
      <c r="GX179" s="49"/>
      <c r="GY179" s="49"/>
      <c r="GZ179" s="49"/>
      <c r="HA179" s="49"/>
      <c r="HB179" s="49"/>
      <c r="HC179" s="49"/>
      <c r="HD179" s="49"/>
      <c r="HE179" s="49"/>
      <c r="HF179" s="49"/>
      <c r="HG179" s="49"/>
      <c r="HH179" s="49"/>
      <c r="HI179" s="49"/>
      <c r="HJ179" s="49"/>
      <c r="HK179" s="49"/>
      <c r="HL179" s="49"/>
      <c r="HM179" s="49"/>
      <c r="HN179" s="49"/>
      <c r="HO179" s="49"/>
      <c r="HP179" s="49"/>
      <c r="HQ179" s="49"/>
      <c r="HR179" s="49"/>
      <c r="HS179" s="49"/>
      <c r="HT179" s="49"/>
      <c r="HU179" s="49"/>
      <c r="HV179" s="49"/>
      <c r="HW179" s="49"/>
      <c r="HX179" s="49"/>
      <c r="HY179" s="49"/>
      <c r="HZ179" s="49"/>
      <c r="IA179" s="49"/>
      <c r="IB179" s="49"/>
      <c r="IC179" s="49"/>
      <c r="ID179" s="49"/>
      <c r="IE179" s="49"/>
      <c r="IF179" s="49"/>
      <c r="IG179" s="49"/>
      <c r="IH179" s="49"/>
    </row>
    <row r="180" spans="1:242" ht="16.5" customHeight="1">
      <c r="A180" s="52"/>
      <c r="B180" s="54" t="s">
        <v>340</v>
      </c>
      <c r="C180" s="97"/>
      <c r="D180" s="96"/>
      <c r="E180" s="96"/>
      <c r="F180" s="96"/>
      <c r="G180" s="75"/>
      <c r="H180" s="75"/>
      <c r="I180" s="48"/>
      <c r="J180" s="48"/>
      <c r="K180" s="48"/>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c r="FA180" s="49"/>
      <c r="FB180" s="49"/>
      <c r="FC180" s="49"/>
      <c r="FD180" s="49"/>
      <c r="FE180" s="49"/>
      <c r="FF180" s="49"/>
      <c r="FG180" s="49"/>
      <c r="FH180" s="49"/>
      <c r="FI180" s="49"/>
      <c r="FJ180" s="49"/>
      <c r="FK180" s="49"/>
      <c r="FL180" s="49"/>
      <c r="FM180" s="49"/>
      <c r="FN180" s="49"/>
      <c r="FO180" s="49"/>
      <c r="FP180" s="49"/>
      <c r="FQ180" s="49"/>
      <c r="FR180" s="49"/>
      <c r="FS180" s="49"/>
      <c r="FT180" s="49"/>
      <c r="FU180" s="49"/>
      <c r="FV180" s="49"/>
      <c r="FW180" s="49"/>
      <c r="FX180" s="49"/>
      <c r="FY180" s="49"/>
      <c r="FZ180" s="49"/>
      <c r="GA180" s="49"/>
      <c r="GB180" s="49"/>
      <c r="GC180" s="49"/>
      <c r="GD180" s="49"/>
      <c r="GE180" s="49"/>
      <c r="GF180" s="49"/>
      <c r="GG180" s="49"/>
      <c r="GH180" s="49"/>
      <c r="GI180" s="49"/>
      <c r="GJ180" s="49"/>
      <c r="GK180" s="49"/>
      <c r="GL180" s="49"/>
      <c r="GM180" s="49"/>
      <c r="GN180" s="49"/>
      <c r="GO180" s="49"/>
      <c r="GP180" s="49"/>
      <c r="GQ180" s="49"/>
      <c r="GR180" s="49"/>
      <c r="GS180" s="49"/>
      <c r="GT180" s="49"/>
      <c r="GU180" s="49"/>
      <c r="GV180" s="49"/>
      <c r="GW180" s="49"/>
      <c r="GX180" s="49"/>
      <c r="GY180" s="49"/>
      <c r="GZ180" s="49"/>
      <c r="HA180" s="49"/>
      <c r="HB180" s="49"/>
      <c r="HC180" s="49"/>
      <c r="HD180" s="49"/>
      <c r="HE180" s="49"/>
      <c r="HF180" s="49"/>
      <c r="HG180" s="49"/>
      <c r="HH180" s="49"/>
      <c r="HI180" s="49"/>
      <c r="HJ180" s="49"/>
      <c r="HK180" s="49"/>
      <c r="HL180" s="49"/>
      <c r="HM180" s="49"/>
      <c r="HN180" s="49"/>
      <c r="HO180" s="49"/>
      <c r="HP180" s="49"/>
      <c r="HQ180" s="49"/>
      <c r="HR180" s="49"/>
      <c r="HS180" s="49"/>
      <c r="HT180" s="49"/>
      <c r="HU180" s="49"/>
      <c r="HV180" s="49"/>
      <c r="HW180" s="49"/>
      <c r="HX180" s="49"/>
      <c r="HY180" s="49"/>
      <c r="HZ180" s="49"/>
      <c r="IA180" s="49"/>
      <c r="IB180" s="49"/>
      <c r="IC180" s="49"/>
      <c r="ID180" s="49"/>
      <c r="IE180" s="49"/>
      <c r="IF180" s="49"/>
      <c r="IG180" s="49"/>
      <c r="IH180" s="49"/>
    </row>
    <row r="181" spans="1:242">
      <c r="A181" s="46" t="s">
        <v>386</v>
      </c>
      <c r="B181" s="104" t="s">
        <v>387</v>
      </c>
      <c r="C181" s="96">
        <f>C182+C183+C184</f>
        <v>0</v>
      </c>
      <c r="D181" s="96">
        <f t="shared" ref="D181:H181" si="65">D182+D183+D184</f>
        <v>11728340</v>
      </c>
      <c r="E181" s="96">
        <f t="shared" si="65"/>
        <v>11676800</v>
      </c>
      <c r="F181" s="96">
        <f t="shared" si="65"/>
        <v>6332380</v>
      </c>
      <c r="G181" s="96">
        <f t="shared" si="65"/>
        <v>2526803</v>
      </c>
      <c r="H181" s="96">
        <f t="shared" si="65"/>
        <v>2526803</v>
      </c>
      <c r="I181" s="48"/>
      <c r="J181" s="48"/>
      <c r="K181" s="48"/>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c r="FA181" s="49"/>
      <c r="FB181" s="49"/>
      <c r="FC181" s="49"/>
      <c r="FD181" s="49"/>
      <c r="FE181" s="49"/>
      <c r="FF181" s="49"/>
      <c r="FG181" s="49"/>
      <c r="FH181" s="49"/>
      <c r="FI181" s="49"/>
      <c r="FJ181" s="49"/>
      <c r="FK181" s="49"/>
      <c r="FL181" s="49"/>
      <c r="FM181" s="49"/>
      <c r="FN181" s="49"/>
      <c r="FO181" s="49"/>
      <c r="FP181" s="49"/>
      <c r="FQ181" s="49"/>
      <c r="FR181" s="49"/>
      <c r="FS181" s="49"/>
      <c r="FT181" s="49"/>
      <c r="FU181" s="49"/>
      <c r="FV181" s="49"/>
      <c r="FW181" s="49"/>
      <c r="FX181" s="49"/>
      <c r="FY181" s="49"/>
      <c r="FZ181" s="49"/>
      <c r="GA181" s="49"/>
      <c r="GB181" s="49"/>
      <c r="GC181" s="49"/>
      <c r="GD181" s="49"/>
      <c r="GE181" s="49"/>
      <c r="GF181" s="49"/>
      <c r="GG181" s="49"/>
      <c r="GH181" s="49"/>
      <c r="GI181" s="49"/>
      <c r="GJ181" s="49"/>
      <c r="GK181" s="49"/>
      <c r="GL181" s="49"/>
      <c r="GM181" s="49"/>
      <c r="GN181" s="49"/>
      <c r="GO181" s="49"/>
      <c r="GP181" s="49"/>
      <c r="GQ181" s="49"/>
      <c r="GR181" s="49"/>
      <c r="GS181" s="49"/>
      <c r="GT181" s="49"/>
      <c r="GU181" s="49"/>
      <c r="GV181" s="49"/>
      <c r="GW181" s="49"/>
      <c r="GX181" s="49"/>
      <c r="GY181" s="49"/>
      <c r="GZ181" s="49"/>
      <c r="HA181" s="49"/>
      <c r="HB181" s="49"/>
      <c r="HC181" s="49"/>
      <c r="HD181" s="49"/>
      <c r="HE181" s="49"/>
      <c r="HF181" s="49"/>
      <c r="HG181" s="49"/>
      <c r="HH181" s="49"/>
      <c r="HI181" s="49"/>
      <c r="HJ181" s="49"/>
      <c r="HK181" s="49"/>
      <c r="HL181" s="49"/>
      <c r="HM181" s="49"/>
      <c r="HN181" s="49"/>
      <c r="HO181" s="49"/>
      <c r="HP181" s="49"/>
      <c r="HQ181" s="49"/>
      <c r="HR181" s="49"/>
      <c r="HS181" s="49"/>
      <c r="HT181" s="49"/>
      <c r="HU181" s="49"/>
      <c r="HV181" s="49"/>
      <c r="HW181" s="49"/>
      <c r="HX181" s="49"/>
      <c r="HY181" s="49"/>
      <c r="HZ181" s="49"/>
      <c r="IA181" s="49"/>
      <c r="IB181" s="49"/>
      <c r="IC181" s="49"/>
      <c r="ID181" s="49"/>
      <c r="IE181" s="49"/>
      <c r="IF181" s="49"/>
      <c r="IG181" s="49"/>
      <c r="IH181" s="49"/>
    </row>
    <row r="182" spans="1:242" ht="16.5" customHeight="1">
      <c r="A182" s="46"/>
      <c r="B182" s="54" t="s">
        <v>347</v>
      </c>
      <c r="C182" s="96"/>
      <c r="D182" s="96">
        <v>11720000</v>
      </c>
      <c r="E182" s="96">
        <v>11668460</v>
      </c>
      <c r="F182" s="96">
        <v>6324040</v>
      </c>
      <c r="G182" s="75">
        <v>2518470</v>
      </c>
      <c r="H182" s="75">
        <v>2518470</v>
      </c>
      <c r="I182" s="48"/>
      <c r="J182" s="48"/>
      <c r="K182" s="48"/>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row>
    <row r="183" spans="1:242" ht="60">
      <c r="A183" s="46"/>
      <c r="B183" s="54" t="s">
        <v>349</v>
      </c>
      <c r="C183" s="96"/>
      <c r="D183" s="96">
        <v>8340</v>
      </c>
      <c r="E183" s="96">
        <v>8340</v>
      </c>
      <c r="F183" s="96">
        <v>8340</v>
      </c>
      <c r="G183" s="75">
        <v>8333</v>
      </c>
      <c r="H183" s="75">
        <v>8333</v>
      </c>
      <c r="I183" s="48"/>
      <c r="J183" s="48"/>
      <c r="K183" s="48"/>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49"/>
      <c r="HF183" s="49"/>
      <c r="HG183" s="49"/>
      <c r="HH183" s="49"/>
      <c r="HI183" s="49"/>
      <c r="HJ183" s="49"/>
      <c r="HK183" s="49"/>
      <c r="HL183" s="49"/>
      <c r="HM183" s="49"/>
      <c r="HN183" s="49"/>
      <c r="HO183" s="49"/>
      <c r="HP183" s="49"/>
      <c r="HQ183" s="49"/>
      <c r="HR183" s="49"/>
      <c r="HS183" s="49"/>
      <c r="HT183" s="49"/>
      <c r="HU183" s="49"/>
      <c r="HV183" s="49"/>
      <c r="HW183" s="49"/>
      <c r="HX183" s="49"/>
      <c r="HY183" s="49"/>
      <c r="HZ183" s="49"/>
      <c r="IA183" s="49"/>
      <c r="IB183" s="49"/>
      <c r="IC183" s="49"/>
      <c r="ID183" s="49"/>
      <c r="IE183" s="49"/>
      <c r="IF183" s="49"/>
      <c r="IG183" s="49"/>
      <c r="IH183" s="49"/>
    </row>
    <row r="184" spans="1:242">
      <c r="A184" s="46"/>
      <c r="B184" s="54" t="s">
        <v>478</v>
      </c>
      <c r="C184" s="96"/>
      <c r="D184" s="96"/>
      <c r="E184" s="96"/>
      <c r="F184" s="96"/>
      <c r="G184" s="75"/>
      <c r="H184" s="75"/>
      <c r="I184" s="48"/>
      <c r="J184" s="48"/>
      <c r="K184" s="48"/>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c r="EX184" s="49"/>
      <c r="EY184" s="49"/>
      <c r="EZ184" s="49"/>
      <c r="FA184" s="49"/>
      <c r="FB184" s="49"/>
      <c r="FC184" s="49"/>
      <c r="FD184" s="49"/>
      <c r="FE184" s="49"/>
      <c r="FF184" s="49"/>
      <c r="FG184" s="49"/>
      <c r="FH184" s="49"/>
      <c r="FI184" s="49"/>
      <c r="FJ184" s="49"/>
      <c r="FK184" s="49"/>
      <c r="FL184" s="49"/>
      <c r="FM184" s="49"/>
      <c r="FN184" s="49"/>
      <c r="FO184" s="49"/>
      <c r="FP184" s="49"/>
      <c r="FQ184" s="49"/>
      <c r="FR184" s="49"/>
      <c r="FS184" s="49"/>
      <c r="FT184" s="49"/>
      <c r="FU184" s="49"/>
      <c r="FV184" s="49"/>
      <c r="FW184" s="49"/>
      <c r="FX184" s="49"/>
      <c r="FY184" s="49"/>
      <c r="FZ184" s="49"/>
      <c r="GA184" s="49"/>
      <c r="GB184" s="49"/>
      <c r="GC184" s="49"/>
      <c r="GD184" s="49"/>
      <c r="GE184" s="49"/>
      <c r="GF184" s="49"/>
      <c r="GG184" s="49"/>
      <c r="GH184" s="49"/>
      <c r="GI184" s="49"/>
      <c r="GJ184" s="49"/>
      <c r="GK184" s="49"/>
      <c r="GL184" s="49"/>
      <c r="GM184" s="49"/>
      <c r="GN184" s="49"/>
      <c r="GO184" s="49"/>
      <c r="GP184" s="49"/>
      <c r="GQ184" s="49"/>
      <c r="GR184" s="49"/>
      <c r="GS184" s="49"/>
      <c r="GT184" s="49"/>
      <c r="GU184" s="49"/>
      <c r="GV184" s="49"/>
      <c r="GW184" s="49"/>
      <c r="GX184" s="49"/>
      <c r="GY184" s="49"/>
      <c r="GZ184" s="49"/>
      <c r="HA184" s="49"/>
      <c r="HB184" s="49"/>
      <c r="HC184" s="49"/>
      <c r="HD184" s="49"/>
      <c r="HE184" s="49"/>
      <c r="HF184" s="49"/>
      <c r="HG184" s="49"/>
      <c r="HH184" s="49"/>
      <c r="HI184" s="49"/>
      <c r="HJ184" s="49"/>
      <c r="HK184" s="49"/>
      <c r="HL184" s="49"/>
      <c r="HM184" s="49"/>
      <c r="HN184" s="49"/>
      <c r="HO184" s="49"/>
      <c r="HP184" s="49"/>
      <c r="HQ184" s="49"/>
      <c r="HR184" s="49"/>
      <c r="HS184" s="49"/>
      <c r="HT184" s="49"/>
      <c r="HU184" s="49"/>
      <c r="HV184" s="49"/>
      <c r="HW184" s="49"/>
      <c r="HX184" s="49"/>
      <c r="HY184" s="49"/>
      <c r="HZ184" s="49"/>
      <c r="IA184" s="49"/>
      <c r="IB184" s="49"/>
      <c r="IC184" s="49"/>
      <c r="ID184" s="49"/>
      <c r="IE184" s="49"/>
      <c r="IF184" s="49"/>
      <c r="IG184" s="49"/>
      <c r="IH184" s="49"/>
    </row>
    <row r="185" spans="1:242" ht="16.5" customHeight="1">
      <c r="A185" s="52"/>
      <c r="B185" s="54" t="s">
        <v>340</v>
      </c>
      <c r="C185" s="96"/>
      <c r="D185" s="96"/>
      <c r="E185" s="96"/>
      <c r="F185" s="96"/>
      <c r="G185" s="75"/>
      <c r="H185" s="75"/>
      <c r="I185" s="48"/>
      <c r="J185" s="48"/>
      <c r="K185" s="48"/>
      <c r="L185" s="49"/>
      <c r="IH185" s="49"/>
    </row>
    <row r="186" spans="1:242">
      <c r="A186" s="52" t="s">
        <v>388</v>
      </c>
      <c r="B186" s="104" t="s">
        <v>389</v>
      </c>
      <c r="C186" s="97">
        <f t="shared" ref="C186:H186" si="66">C187+C188</f>
        <v>0</v>
      </c>
      <c r="D186" s="97">
        <f t="shared" si="66"/>
        <v>3540000</v>
      </c>
      <c r="E186" s="97">
        <f t="shared" si="66"/>
        <v>3469000</v>
      </c>
      <c r="F186" s="97">
        <f t="shared" si="66"/>
        <v>1848600</v>
      </c>
      <c r="G186" s="97">
        <f t="shared" si="66"/>
        <v>761010</v>
      </c>
      <c r="H186" s="97">
        <f t="shared" si="66"/>
        <v>761010</v>
      </c>
      <c r="I186" s="48"/>
      <c r="J186" s="48"/>
      <c r="K186" s="48"/>
      <c r="IH186" s="49"/>
    </row>
    <row r="187" spans="1:242">
      <c r="A187" s="52"/>
      <c r="B187" s="54" t="s">
        <v>347</v>
      </c>
      <c r="C187" s="97"/>
      <c r="D187" s="96">
        <v>3540000</v>
      </c>
      <c r="E187" s="96">
        <v>3469000</v>
      </c>
      <c r="F187" s="96">
        <v>1848600</v>
      </c>
      <c r="G187" s="123">
        <v>761010</v>
      </c>
      <c r="H187" s="123">
        <v>761010</v>
      </c>
      <c r="I187" s="48"/>
      <c r="J187" s="48"/>
      <c r="K187" s="48"/>
      <c r="IH187" s="49"/>
    </row>
    <row r="188" spans="1:242" ht="60">
      <c r="A188" s="52"/>
      <c r="B188" s="54" t="s">
        <v>349</v>
      </c>
      <c r="C188" s="97"/>
      <c r="D188" s="96"/>
      <c r="E188" s="96"/>
      <c r="F188" s="96"/>
      <c r="G188" s="123"/>
      <c r="H188" s="123"/>
      <c r="I188" s="48"/>
      <c r="J188" s="48"/>
      <c r="K188" s="48"/>
      <c r="IH188" s="49"/>
    </row>
    <row r="189" spans="1:242">
      <c r="A189" s="52"/>
      <c r="B189" s="54" t="s">
        <v>340</v>
      </c>
      <c r="C189" s="97"/>
      <c r="D189" s="96"/>
      <c r="E189" s="96"/>
      <c r="F189" s="96"/>
      <c r="G189" s="123"/>
      <c r="H189" s="123"/>
      <c r="I189" s="48"/>
      <c r="J189" s="48"/>
      <c r="K189" s="48"/>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49"/>
      <c r="DK189" s="49"/>
      <c r="DL189" s="49"/>
      <c r="DM189" s="49"/>
      <c r="DN189" s="49"/>
      <c r="DO189" s="49"/>
      <c r="DP189" s="49"/>
      <c r="DQ189" s="49"/>
      <c r="DR189" s="49"/>
      <c r="DS189" s="49"/>
      <c r="DT189" s="49"/>
      <c r="DU189" s="49"/>
      <c r="DV189" s="49"/>
      <c r="DW189" s="49"/>
      <c r="DX189" s="49"/>
      <c r="DY189" s="49"/>
      <c r="DZ189" s="49"/>
      <c r="EA189" s="49"/>
      <c r="EB189" s="49"/>
      <c r="EC189" s="49"/>
      <c r="ED189" s="49"/>
      <c r="EE189" s="49"/>
      <c r="EF189" s="49"/>
      <c r="EG189" s="49"/>
      <c r="EH189" s="49"/>
      <c r="EI189" s="49"/>
      <c r="EJ189" s="49"/>
      <c r="EK189" s="49"/>
      <c r="EL189" s="49"/>
      <c r="EM189" s="49"/>
      <c r="EN189" s="49"/>
      <c r="EO189" s="49"/>
      <c r="EP189" s="49"/>
      <c r="EQ189" s="49"/>
      <c r="ER189" s="49"/>
      <c r="ES189" s="49"/>
      <c r="ET189" s="49"/>
      <c r="EU189" s="49"/>
      <c r="EV189" s="49"/>
      <c r="EW189" s="49"/>
      <c r="EX189" s="49"/>
      <c r="EY189" s="49"/>
      <c r="EZ189" s="49"/>
      <c r="FA189" s="49"/>
      <c r="FB189" s="49"/>
      <c r="FC189" s="49"/>
      <c r="FD189" s="49"/>
      <c r="FE189" s="49"/>
      <c r="FF189" s="49"/>
      <c r="FG189" s="49"/>
      <c r="FH189" s="49"/>
      <c r="FI189" s="49"/>
      <c r="FJ189" s="49"/>
      <c r="FK189" s="49"/>
      <c r="FL189" s="49"/>
      <c r="FM189" s="49"/>
      <c r="FN189" s="49"/>
      <c r="FO189" s="49"/>
      <c r="FP189" s="49"/>
      <c r="FQ189" s="49"/>
      <c r="FR189" s="49"/>
      <c r="FS189" s="49"/>
      <c r="FT189" s="49"/>
      <c r="FU189" s="49"/>
      <c r="FV189" s="49"/>
      <c r="FW189" s="49"/>
      <c r="FX189" s="49"/>
      <c r="FY189" s="49"/>
      <c r="FZ189" s="49"/>
      <c r="GA189" s="49"/>
      <c r="GB189" s="49"/>
      <c r="GC189" s="49"/>
      <c r="GD189" s="49"/>
      <c r="GE189" s="49"/>
      <c r="GF189" s="49"/>
      <c r="GG189" s="49"/>
      <c r="GH189" s="49"/>
      <c r="GI189" s="49"/>
      <c r="GJ189" s="49"/>
      <c r="GK189" s="49"/>
      <c r="GL189" s="49"/>
      <c r="GM189" s="49"/>
      <c r="GN189" s="49"/>
      <c r="GO189" s="49"/>
      <c r="GP189" s="49"/>
      <c r="GQ189" s="49"/>
      <c r="GR189" s="49"/>
      <c r="GS189" s="49"/>
      <c r="GT189" s="49"/>
      <c r="GU189" s="49"/>
      <c r="GV189" s="49"/>
      <c r="GW189" s="49"/>
      <c r="GX189" s="49"/>
      <c r="GY189" s="49"/>
      <c r="GZ189" s="49"/>
      <c r="HA189" s="49"/>
      <c r="HB189" s="49"/>
      <c r="HC189" s="49"/>
      <c r="HD189" s="49"/>
      <c r="HE189" s="49"/>
      <c r="HF189" s="49"/>
      <c r="HG189" s="49"/>
      <c r="HH189" s="49"/>
      <c r="HI189" s="49"/>
      <c r="HJ189" s="49"/>
      <c r="HK189" s="49"/>
      <c r="HL189" s="49"/>
      <c r="HM189" s="49"/>
      <c r="HN189" s="49"/>
      <c r="HO189" s="49"/>
      <c r="HP189" s="49"/>
      <c r="HQ189" s="49"/>
      <c r="HR189" s="49"/>
      <c r="HS189" s="49"/>
      <c r="HT189" s="49"/>
      <c r="HU189" s="49"/>
      <c r="HV189" s="49"/>
      <c r="HW189" s="49"/>
      <c r="HX189" s="49"/>
      <c r="HY189" s="49"/>
      <c r="HZ189" s="49"/>
      <c r="IA189" s="49"/>
      <c r="IB189" s="49"/>
      <c r="IC189" s="49"/>
      <c r="ID189" s="49"/>
      <c r="IE189" s="49"/>
      <c r="IF189" s="49"/>
      <c r="IG189" s="49"/>
      <c r="IH189" s="49"/>
    </row>
    <row r="190" spans="1:242">
      <c r="A190" s="52" t="s">
        <v>390</v>
      </c>
      <c r="B190" s="50" t="s">
        <v>391</v>
      </c>
      <c r="C190" s="96">
        <f>+C191+C203+C210+C216+C229</f>
        <v>0</v>
      </c>
      <c r="D190" s="96">
        <f t="shared" ref="D190:H190" si="67">+D191+D203+D210+D216+D229</f>
        <v>105265350</v>
      </c>
      <c r="E190" s="96">
        <f t="shared" si="67"/>
        <v>104944930</v>
      </c>
      <c r="F190" s="96">
        <f t="shared" si="67"/>
        <v>56594220</v>
      </c>
      <c r="G190" s="96">
        <f t="shared" si="67"/>
        <v>23902193.859999999</v>
      </c>
      <c r="H190" s="96">
        <f t="shared" si="67"/>
        <v>23902193.859999999</v>
      </c>
      <c r="I190" s="48"/>
      <c r="J190" s="48"/>
      <c r="K190" s="48"/>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49"/>
      <c r="DD190" s="49"/>
      <c r="DE190" s="49"/>
      <c r="DF190" s="49"/>
      <c r="DG190" s="49"/>
      <c r="DH190" s="49"/>
      <c r="DI190" s="49"/>
      <c r="DJ190" s="49"/>
      <c r="DK190" s="49"/>
      <c r="DL190" s="49"/>
      <c r="DM190" s="49"/>
      <c r="DN190" s="49"/>
      <c r="DO190" s="49"/>
      <c r="DP190" s="49"/>
      <c r="DQ190" s="49"/>
      <c r="DR190" s="49"/>
      <c r="DS190" s="49"/>
      <c r="DT190" s="49"/>
      <c r="DU190" s="49"/>
      <c r="DV190" s="49"/>
      <c r="DW190" s="49"/>
      <c r="DX190" s="49"/>
      <c r="DY190" s="49"/>
      <c r="DZ190" s="49"/>
      <c r="EA190" s="49"/>
      <c r="EB190" s="49"/>
      <c r="EC190" s="49"/>
      <c r="ED190" s="49"/>
      <c r="EE190" s="49"/>
      <c r="EF190" s="49"/>
      <c r="EG190" s="49"/>
      <c r="EH190" s="49"/>
      <c r="EI190" s="49"/>
      <c r="EJ190" s="49"/>
      <c r="EK190" s="49"/>
      <c r="EL190" s="49"/>
      <c r="EM190" s="49"/>
      <c r="EN190" s="49"/>
      <c r="EO190" s="49"/>
      <c r="EP190" s="49"/>
      <c r="EQ190" s="49"/>
      <c r="ER190" s="49"/>
      <c r="ES190" s="49"/>
      <c r="ET190" s="49"/>
      <c r="EU190" s="49"/>
      <c r="EV190" s="49"/>
      <c r="EW190" s="49"/>
      <c r="EX190" s="49"/>
      <c r="EY190" s="49"/>
      <c r="EZ190" s="49"/>
      <c r="FA190" s="49"/>
      <c r="FB190" s="49"/>
      <c r="FC190" s="49"/>
      <c r="FD190" s="49"/>
      <c r="FE190" s="49"/>
      <c r="FF190" s="49"/>
      <c r="FG190" s="49"/>
      <c r="FH190" s="49"/>
      <c r="FI190" s="49"/>
      <c r="FJ190" s="49"/>
      <c r="FK190" s="49"/>
      <c r="FL190" s="49"/>
      <c r="FM190" s="49"/>
      <c r="FN190" s="49"/>
      <c r="FO190" s="49"/>
      <c r="FP190" s="49"/>
      <c r="FQ190" s="49"/>
      <c r="FR190" s="49"/>
      <c r="FS190" s="49"/>
      <c r="FT190" s="49"/>
      <c r="FU190" s="49"/>
      <c r="FV190" s="49"/>
      <c r="FW190" s="49"/>
      <c r="FX190" s="49"/>
      <c r="FY190" s="49"/>
      <c r="FZ190" s="49"/>
      <c r="GA190" s="49"/>
      <c r="GB190" s="49"/>
      <c r="GC190" s="49"/>
      <c r="GD190" s="49"/>
      <c r="GE190" s="49"/>
      <c r="GF190" s="49"/>
      <c r="GG190" s="49"/>
      <c r="GH190" s="49"/>
      <c r="GI190" s="49"/>
      <c r="GJ190" s="49"/>
      <c r="GK190" s="49"/>
      <c r="GL190" s="49"/>
      <c r="GM190" s="49"/>
      <c r="GN190" s="49"/>
      <c r="GO190" s="49"/>
      <c r="GP190" s="49"/>
      <c r="GQ190" s="49"/>
      <c r="GR190" s="49"/>
      <c r="GS190" s="49"/>
      <c r="GT190" s="49"/>
      <c r="GU190" s="49"/>
      <c r="GV190" s="49"/>
      <c r="GW190" s="49"/>
      <c r="GX190" s="49"/>
      <c r="GY190" s="49"/>
      <c r="GZ190" s="49"/>
      <c r="HA190" s="49"/>
      <c r="HB190" s="49"/>
      <c r="HC190" s="49"/>
      <c r="HD190" s="49"/>
      <c r="HE190" s="49"/>
      <c r="HF190" s="49"/>
      <c r="HG190" s="49"/>
      <c r="HH190" s="49"/>
      <c r="HI190" s="49"/>
      <c r="HJ190" s="49"/>
      <c r="HK190" s="49"/>
      <c r="HL190" s="49"/>
      <c r="HM190" s="49"/>
      <c r="HN190" s="49"/>
      <c r="HO190" s="49"/>
      <c r="HP190" s="49"/>
      <c r="HQ190" s="49"/>
      <c r="HR190" s="49"/>
      <c r="HS190" s="49"/>
      <c r="HT190" s="49"/>
      <c r="HU190" s="49"/>
      <c r="HV190" s="49"/>
      <c r="HW190" s="49"/>
      <c r="HX190" s="49"/>
      <c r="HY190" s="49"/>
      <c r="HZ190" s="49"/>
      <c r="IA190" s="49"/>
      <c r="IB190" s="49"/>
      <c r="IC190" s="49"/>
      <c r="ID190" s="49"/>
      <c r="IE190" s="49"/>
      <c r="IF190" s="49"/>
      <c r="IG190" s="49"/>
    </row>
    <row r="191" spans="1:242">
      <c r="A191" s="52" t="s">
        <v>392</v>
      </c>
      <c r="B191" s="50" t="s">
        <v>393</v>
      </c>
      <c r="C191" s="96">
        <f>+C192+C196+C197+C198+C199+C200+C201</f>
        <v>0</v>
      </c>
      <c r="D191" s="96">
        <f t="shared" ref="D191:H191" si="68">+D192+D196+D197+D198+D199+D200+D201</f>
        <v>58657900</v>
      </c>
      <c r="E191" s="96">
        <f t="shared" si="68"/>
        <v>59778180</v>
      </c>
      <c r="F191" s="96">
        <f t="shared" si="68"/>
        <v>32745710</v>
      </c>
      <c r="G191" s="96">
        <f t="shared" si="68"/>
        <v>14080130.720000001</v>
      </c>
      <c r="H191" s="96">
        <f t="shared" si="68"/>
        <v>14080130.720000001</v>
      </c>
      <c r="I191" s="48"/>
      <c r="J191" s="48"/>
      <c r="K191" s="48"/>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c r="DP191" s="49"/>
      <c r="DQ191" s="49"/>
      <c r="DR191" s="49"/>
      <c r="DS191" s="49"/>
      <c r="DT191" s="49"/>
      <c r="DU191" s="49"/>
      <c r="DV191" s="49"/>
      <c r="DW191" s="49"/>
      <c r="DX191" s="49"/>
      <c r="DY191" s="49"/>
      <c r="DZ191" s="49"/>
      <c r="EA191" s="49"/>
      <c r="EB191" s="49"/>
      <c r="EC191" s="49"/>
      <c r="ED191" s="49"/>
      <c r="EE191" s="49"/>
      <c r="EF191" s="49"/>
      <c r="EG191" s="49"/>
      <c r="EH191" s="49"/>
      <c r="EI191" s="49"/>
      <c r="EJ191" s="49"/>
      <c r="EK191" s="49"/>
      <c r="EL191" s="49"/>
      <c r="EM191" s="49"/>
      <c r="EN191" s="49"/>
      <c r="EO191" s="49"/>
      <c r="EP191" s="49"/>
      <c r="EQ191" s="49"/>
      <c r="ER191" s="49"/>
      <c r="ES191" s="49"/>
      <c r="ET191" s="49"/>
      <c r="EU191" s="49"/>
      <c r="EV191" s="49"/>
      <c r="EW191" s="49"/>
      <c r="EX191" s="49"/>
      <c r="EY191" s="49"/>
      <c r="EZ191" s="49"/>
      <c r="FA191" s="49"/>
      <c r="FB191" s="49"/>
      <c r="FC191" s="49"/>
      <c r="FD191" s="49"/>
      <c r="FE191" s="49"/>
      <c r="FF191" s="49"/>
      <c r="FG191" s="49"/>
      <c r="FH191" s="49"/>
      <c r="FI191" s="49"/>
      <c r="FJ191" s="49"/>
      <c r="FK191" s="49"/>
      <c r="FL191" s="49"/>
      <c r="FM191" s="49"/>
      <c r="FN191" s="49"/>
      <c r="FO191" s="49"/>
      <c r="FP191" s="49"/>
      <c r="FQ191" s="49"/>
      <c r="FR191" s="49"/>
      <c r="FS191" s="49"/>
      <c r="FT191" s="49"/>
      <c r="FU191" s="49"/>
      <c r="FV191" s="49"/>
      <c r="FW191" s="49"/>
      <c r="FX191" s="49"/>
      <c r="FY191" s="49"/>
      <c r="FZ191" s="49"/>
      <c r="GA191" s="49"/>
      <c r="GB191" s="49"/>
      <c r="GC191" s="49"/>
      <c r="GD191" s="49"/>
      <c r="GE191" s="49"/>
      <c r="GF191" s="49"/>
      <c r="GG191" s="49"/>
      <c r="GH191" s="49"/>
      <c r="GI191" s="49"/>
      <c r="GJ191" s="49"/>
      <c r="GK191" s="49"/>
      <c r="GL191" s="49"/>
      <c r="GM191" s="49"/>
      <c r="GN191" s="49"/>
      <c r="GO191" s="49"/>
      <c r="GP191" s="49"/>
      <c r="GQ191" s="49"/>
      <c r="GR191" s="49"/>
      <c r="GS191" s="49"/>
      <c r="GT191" s="49"/>
      <c r="GU191" s="49"/>
      <c r="GV191" s="49"/>
      <c r="GW191" s="49"/>
      <c r="GX191" s="49"/>
      <c r="GY191" s="49"/>
      <c r="GZ191" s="49"/>
      <c r="HA191" s="49"/>
      <c r="HB191" s="49"/>
      <c r="HC191" s="49"/>
      <c r="HD191" s="49"/>
      <c r="HE191" s="49"/>
      <c r="HF191" s="49"/>
      <c r="HG191" s="49"/>
      <c r="HH191" s="49"/>
      <c r="HI191" s="49"/>
      <c r="HJ191" s="49"/>
      <c r="HK191" s="49"/>
      <c r="HL191" s="49"/>
      <c r="HM191" s="49"/>
      <c r="HN191" s="49"/>
      <c r="HO191" s="49"/>
      <c r="HP191" s="49"/>
      <c r="HQ191" s="49"/>
      <c r="HR191" s="49"/>
      <c r="HS191" s="49"/>
      <c r="HT191" s="49"/>
      <c r="HU191" s="49"/>
      <c r="HV191" s="49"/>
      <c r="HW191" s="49"/>
      <c r="HX191" s="49"/>
      <c r="HY191" s="49"/>
      <c r="HZ191" s="49"/>
      <c r="IA191" s="49"/>
      <c r="IB191" s="49"/>
      <c r="IC191" s="49"/>
      <c r="ID191" s="49"/>
      <c r="IE191" s="49"/>
      <c r="IF191" s="49"/>
      <c r="IG191" s="49"/>
    </row>
    <row r="192" spans="1:242" ht="16.5" customHeight="1">
      <c r="A192" s="52"/>
      <c r="B192" s="59" t="s">
        <v>469</v>
      </c>
      <c r="C192" s="97">
        <f>C193+C194+C195</f>
        <v>0</v>
      </c>
      <c r="D192" s="97">
        <v>55897000</v>
      </c>
      <c r="E192" s="97">
        <v>56075000</v>
      </c>
      <c r="F192" s="97">
        <v>30449530</v>
      </c>
      <c r="G192" s="97">
        <f t="shared" ref="G192:H192" si="69">G193+G194+G195</f>
        <v>12719960</v>
      </c>
      <c r="H192" s="97">
        <f t="shared" si="69"/>
        <v>12719960</v>
      </c>
      <c r="I192" s="48"/>
      <c r="J192" s="48"/>
      <c r="K192" s="48"/>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c r="DH192" s="49"/>
      <c r="DI192" s="49"/>
      <c r="DJ192" s="49"/>
      <c r="DK192" s="49"/>
      <c r="DL192" s="49"/>
      <c r="DM192" s="49"/>
      <c r="DN192" s="49"/>
      <c r="DO192" s="49"/>
      <c r="DP192" s="49"/>
      <c r="DQ192" s="49"/>
      <c r="DR192" s="49"/>
      <c r="DS192" s="49"/>
      <c r="DT192" s="49"/>
      <c r="DU192" s="49"/>
      <c r="DV192" s="49"/>
      <c r="DW192" s="49"/>
      <c r="DX192" s="49"/>
      <c r="DY192" s="49"/>
      <c r="DZ192" s="49"/>
      <c r="EA192" s="49"/>
      <c r="EB192" s="49"/>
      <c r="EC192" s="49"/>
      <c r="ED192" s="49"/>
      <c r="EE192" s="49"/>
      <c r="EF192" s="49"/>
      <c r="EG192" s="49"/>
      <c r="EH192" s="49"/>
      <c r="EI192" s="49"/>
      <c r="EJ192" s="49"/>
      <c r="EK192" s="49"/>
      <c r="EL192" s="49"/>
      <c r="EM192" s="49"/>
      <c r="EN192" s="49"/>
      <c r="EO192" s="49"/>
      <c r="EP192" s="49"/>
      <c r="EQ192" s="49"/>
      <c r="ER192" s="49"/>
      <c r="ES192" s="49"/>
      <c r="ET192" s="49"/>
      <c r="EU192" s="49"/>
      <c r="EV192" s="49"/>
      <c r="EW192" s="49"/>
      <c r="EX192" s="49"/>
      <c r="EY192" s="49"/>
      <c r="EZ192" s="49"/>
      <c r="FA192" s="49"/>
      <c r="FB192" s="49"/>
      <c r="FC192" s="49"/>
      <c r="FD192" s="49"/>
      <c r="FE192" s="49"/>
      <c r="FF192" s="49"/>
      <c r="FG192" s="49"/>
      <c r="FH192" s="49"/>
      <c r="FI192" s="49"/>
      <c r="FJ192" s="49"/>
      <c r="FK192" s="49"/>
      <c r="FL192" s="49"/>
      <c r="FM192" s="49"/>
      <c r="FN192" s="49"/>
      <c r="FO192" s="49"/>
      <c r="FP192" s="49"/>
      <c r="FQ192" s="49"/>
      <c r="FR192" s="49"/>
      <c r="FS192" s="49"/>
      <c r="FT192" s="49"/>
      <c r="FU192" s="49"/>
      <c r="FV192" s="49"/>
      <c r="FW192" s="49"/>
      <c r="FX192" s="49"/>
      <c r="FY192" s="49"/>
      <c r="FZ192" s="49"/>
      <c r="GA192" s="49"/>
      <c r="GB192" s="49"/>
      <c r="GC192" s="49"/>
      <c r="GD192" s="49"/>
      <c r="GE192" s="49"/>
      <c r="GF192" s="49"/>
      <c r="GG192" s="49"/>
      <c r="GH192" s="49"/>
      <c r="GI192" s="49"/>
      <c r="GJ192" s="49"/>
      <c r="GK192" s="49"/>
      <c r="GL192" s="49"/>
      <c r="GM192" s="49"/>
      <c r="GN192" s="49"/>
      <c r="GO192" s="49"/>
      <c r="GP192" s="49"/>
      <c r="GQ192" s="49"/>
      <c r="GR192" s="49"/>
      <c r="GS192" s="49"/>
      <c r="GT192" s="49"/>
      <c r="GU192" s="49"/>
      <c r="GV192" s="49"/>
      <c r="GW192" s="49"/>
      <c r="GX192" s="49"/>
      <c r="GY192" s="49"/>
      <c r="GZ192" s="49"/>
      <c r="HA192" s="49"/>
      <c r="HB192" s="49"/>
      <c r="HC192" s="49"/>
      <c r="HD192" s="49"/>
      <c r="HE192" s="49"/>
      <c r="HF192" s="49"/>
      <c r="HG192" s="49"/>
      <c r="HH192" s="49"/>
      <c r="HI192" s="49"/>
      <c r="HJ192" s="49"/>
      <c r="HK192" s="49"/>
      <c r="HL192" s="49"/>
      <c r="HM192" s="49"/>
      <c r="HN192" s="49"/>
      <c r="HO192" s="49"/>
      <c r="HP192" s="49"/>
      <c r="HQ192" s="49"/>
      <c r="HR192" s="49"/>
      <c r="HS192" s="49"/>
      <c r="HT192" s="49"/>
      <c r="HU192" s="49"/>
      <c r="HV192" s="49"/>
      <c r="HW192" s="49"/>
      <c r="HX192" s="49"/>
      <c r="HY192" s="49"/>
      <c r="HZ192" s="49"/>
      <c r="IA192" s="49"/>
      <c r="IB192" s="49"/>
      <c r="IC192" s="49"/>
      <c r="ID192" s="49"/>
      <c r="IE192" s="49"/>
      <c r="IF192" s="49"/>
      <c r="IG192" s="49"/>
      <c r="IH192" s="49"/>
    </row>
    <row r="193" spans="1:242" ht="16.5" customHeight="1">
      <c r="A193" s="52"/>
      <c r="B193" s="95" t="s">
        <v>395</v>
      </c>
      <c r="C193" s="97"/>
      <c r="D193" s="96"/>
      <c r="E193" s="96"/>
      <c r="F193" s="96"/>
      <c r="G193" s="75">
        <v>6375248.9100000001</v>
      </c>
      <c r="H193" s="75">
        <v>6375248.9100000001</v>
      </c>
      <c r="I193" s="48"/>
      <c r="J193" s="48"/>
      <c r="K193" s="48"/>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49"/>
      <c r="DD193" s="49"/>
      <c r="DE193" s="49"/>
      <c r="DF193" s="49"/>
      <c r="DG193" s="49"/>
      <c r="DH193" s="49"/>
      <c r="DI193" s="49"/>
      <c r="DJ193" s="49"/>
      <c r="DK193" s="49"/>
      <c r="DL193" s="49"/>
      <c r="DM193" s="49"/>
      <c r="DN193" s="49"/>
      <c r="DO193" s="49"/>
      <c r="DP193" s="49"/>
      <c r="DQ193" s="49"/>
      <c r="DR193" s="49"/>
      <c r="DS193" s="49"/>
      <c r="DT193" s="49"/>
      <c r="DU193" s="49"/>
      <c r="DV193" s="49"/>
      <c r="DW193" s="49"/>
      <c r="DX193" s="49"/>
      <c r="DY193" s="49"/>
      <c r="DZ193" s="49"/>
      <c r="EA193" s="49"/>
      <c r="EB193" s="49"/>
      <c r="EC193" s="49"/>
      <c r="ED193" s="49"/>
      <c r="EE193" s="49"/>
      <c r="EF193" s="49"/>
      <c r="EG193" s="49"/>
      <c r="EH193" s="49"/>
      <c r="EI193" s="49"/>
      <c r="EJ193" s="49"/>
      <c r="EK193" s="49"/>
      <c r="EL193" s="49"/>
      <c r="EM193" s="49"/>
      <c r="EN193" s="49"/>
      <c r="EO193" s="49"/>
      <c r="EP193" s="49"/>
      <c r="EQ193" s="49"/>
      <c r="ER193" s="49"/>
      <c r="ES193" s="49"/>
      <c r="ET193" s="49"/>
      <c r="EU193" s="49"/>
      <c r="EV193" s="49"/>
      <c r="EW193" s="49"/>
      <c r="EX193" s="49"/>
      <c r="EY193" s="49"/>
      <c r="EZ193" s="49"/>
      <c r="FA193" s="49"/>
      <c r="FB193" s="49"/>
      <c r="FC193" s="49"/>
      <c r="FD193" s="49"/>
      <c r="FE193" s="49"/>
      <c r="FF193" s="49"/>
      <c r="FG193" s="49"/>
      <c r="FH193" s="49"/>
      <c r="FI193" s="49"/>
      <c r="FJ193" s="49"/>
      <c r="FK193" s="49"/>
      <c r="FL193" s="49"/>
      <c r="FM193" s="49"/>
      <c r="FN193" s="49"/>
      <c r="FO193" s="49"/>
      <c r="FP193" s="49"/>
      <c r="FQ193" s="49"/>
      <c r="FR193" s="49"/>
      <c r="FS193" s="49"/>
      <c r="FT193" s="49"/>
      <c r="FU193" s="49"/>
      <c r="FV193" s="49"/>
      <c r="FW193" s="49"/>
      <c r="FX193" s="49"/>
      <c r="FY193" s="49"/>
      <c r="FZ193" s="49"/>
      <c r="GA193" s="49"/>
      <c r="GB193" s="49"/>
      <c r="GC193" s="49"/>
      <c r="GD193" s="49"/>
      <c r="GE193" s="49"/>
      <c r="GF193" s="49"/>
      <c r="GG193" s="49"/>
      <c r="GH193" s="49"/>
      <c r="GI193" s="49"/>
      <c r="GJ193" s="49"/>
      <c r="GK193" s="49"/>
      <c r="GL193" s="49"/>
      <c r="GM193" s="49"/>
      <c r="GN193" s="49"/>
      <c r="GO193" s="49"/>
      <c r="GP193" s="49"/>
      <c r="GQ193" s="49"/>
      <c r="GR193" s="49"/>
      <c r="GS193" s="49"/>
      <c r="GT193" s="49"/>
      <c r="GU193" s="49"/>
      <c r="GV193" s="49"/>
      <c r="GW193" s="49"/>
      <c r="GX193" s="49"/>
      <c r="GY193" s="49"/>
      <c r="GZ193" s="49"/>
      <c r="HA193" s="49"/>
      <c r="HB193" s="49"/>
      <c r="HC193" s="49"/>
      <c r="HD193" s="49"/>
      <c r="HE193" s="49"/>
      <c r="HF193" s="49"/>
      <c r="HG193" s="49"/>
      <c r="HH193" s="49"/>
      <c r="HI193" s="49"/>
      <c r="HJ193" s="49"/>
      <c r="HK193" s="49"/>
      <c r="HL193" s="49"/>
      <c r="HM193" s="49"/>
      <c r="HN193" s="49"/>
      <c r="HO193" s="49"/>
      <c r="HP193" s="49"/>
      <c r="HQ193" s="49"/>
      <c r="HR193" s="49"/>
      <c r="HS193" s="49"/>
      <c r="HT193" s="49"/>
      <c r="HU193" s="49"/>
      <c r="HV193" s="49"/>
      <c r="HW193" s="49"/>
      <c r="HX193" s="49"/>
      <c r="HY193" s="49"/>
      <c r="HZ193" s="49"/>
      <c r="IA193" s="49"/>
      <c r="IB193" s="49"/>
      <c r="IC193" s="49"/>
      <c r="ID193" s="49"/>
      <c r="IE193" s="49"/>
      <c r="IF193" s="49"/>
      <c r="IG193" s="49"/>
      <c r="IH193" s="49"/>
    </row>
    <row r="194" spans="1:242">
      <c r="A194" s="52"/>
      <c r="B194" s="95" t="s">
        <v>396</v>
      </c>
      <c r="C194" s="97"/>
      <c r="D194" s="96"/>
      <c r="E194" s="96"/>
      <c r="F194" s="96"/>
      <c r="G194" s="75">
        <v>6286608.7699999996</v>
      </c>
      <c r="H194" s="75">
        <v>6286608.7699999996</v>
      </c>
      <c r="I194" s="48"/>
      <c r="J194" s="48"/>
      <c r="K194" s="48"/>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c r="CT194" s="49"/>
      <c r="CU194" s="49"/>
      <c r="CV194" s="49"/>
      <c r="CW194" s="49"/>
      <c r="CX194" s="49"/>
      <c r="CY194" s="49"/>
      <c r="CZ194" s="49"/>
      <c r="DA194" s="49"/>
      <c r="DB194" s="49"/>
      <c r="DC194" s="49"/>
      <c r="DD194" s="49"/>
      <c r="DE194" s="49"/>
      <c r="DF194" s="49"/>
      <c r="DG194" s="49"/>
      <c r="DH194" s="49"/>
      <c r="DI194" s="49"/>
      <c r="DJ194" s="49"/>
      <c r="DK194" s="49"/>
      <c r="DL194" s="49"/>
      <c r="DM194" s="49"/>
      <c r="DN194" s="49"/>
      <c r="DO194" s="49"/>
      <c r="DP194" s="49"/>
      <c r="DQ194" s="49"/>
      <c r="DR194" s="49"/>
      <c r="DS194" s="49"/>
      <c r="DT194" s="49"/>
      <c r="DU194" s="49"/>
      <c r="DV194" s="49"/>
      <c r="DW194" s="49"/>
      <c r="DX194" s="49"/>
      <c r="DY194" s="49"/>
      <c r="DZ194" s="49"/>
      <c r="EA194" s="49"/>
      <c r="EB194" s="49"/>
      <c r="EC194" s="49"/>
      <c r="ED194" s="49"/>
      <c r="EE194" s="49"/>
      <c r="EF194" s="49"/>
      <c r="EG194" s="49"/>
      <c r="EH194" s="49"/>
      <c r="EI194" s="49"/>
      <c r="EJ194" s="49"/>
      <c r="EK194" s="49"/>
      <c r="EL194" s="49"/>
      <c r="EM194" s="49"/>
      <c r="EN194" s="49"/>
      <c r="EO194" s="49"/>
      <c r="EP194" s="49"/>
      <c r="EQ194" s="49"/>
      <c r="ER194" s="49"/>
      <c r="ES194" s="49"/>
      <c r="ET194" s="49"/>
      <c r="EU194" s="49"/>
      <c r="EV194" s="49"/>
      <c r="EW194" s="49"/>
      <c r="EX194" s="49"/>
      <c r="EY194" s="49"/>
      <c r="EZ194" s="49"/>
      <c r="FA194" s="49"/>
      <c r="FB194" s="49"/>
      <c r="FC194" s="49"/>
      <c r="FD194" s="49"/>
      <c r="FE194" s="49"/>
      <c r="FF194" s="49"/>
      <c r="FG194" s="49"/>
      <c r="FH194" s="49"/>
      <c r="FI194" s="49"/>
      <c r="FJ194" s="49"/>
      <c r="FK194" s="49"/>
      <c r="FL194" s="49"/>
      <c r="FM194" s="49"/>
      <c r="FN194" s="49"/>
      <c r="FO194" s="49"/>
      <c r="FP194" s="49"/>
      <c r="FQ194" s="49"/>
      <c r="FR194" s="49"/>
      <c r="FS194" s="49"/>
      <c r="FT194" s="49"/>
      <c r="FU194" s="49"/>
      <c r="FV194" s="49"/>
      <c r="FW194" s="49"/>
      <c r="FX194" s="49"/>
      <c r="FY194" s="49"/>
      <c r="FZ194" s="49"/>
      <c r="GA194" s="49"/>
      <c r="GB194" s="49"/>
      <c r="GC194" s="49"/>
      <c r="GD194" s="49"/>
      <c r="GE194" s="49"/>
      <c r="GF194" s="49"/>
      <c r="GG194" s="49"/>
      <c r="GH194" s="49"/>
      <c r="GI194" s="49"/>
      <c r="GJ194" s="49"/>
      <c r="GK194" s="49"/>
      <c r="GL194" s="49"/>
      <c r="GM194" s="49"/>
      <c r="GN194" s="49"/>
      <c r="GO194" s="49"/>
      <c r="GP194" s="49"/>
      <c r="GQ194" s="49"/>
      <c r="GR194" s="49"/>
      <c r="GS194" s="49"/>
      <c r="GT194" s="49"/>
      <c r="GU194" s="49"/>
      <c r="GV194" s="49"/>
      <c r="GW194" s="49"/>
      <c r="GX194" s="49"/>
      <c r="GY194" s="49"/>
      <c r="GZ194" s="49"/>
      <c r="HA194" s="49"/>
      <c r="HB194" s="49"/>
      <c r="HC194" s="49"/>
      <c r="HD194" s="49"/>
      <c r="HE194" s="49"/>
      <c r="HF194" s="49"/>
      <c r="HG194" s="49"/>
      <c r="HH194" s="49"/>
      <c r="HI194" s="49"/>
      <c r="HJ194" s="49"/>
      <c r="HK194" s="49"/>
      <c r="HL194" s="49"/>
      <c r="HM194" s="49"/>
      <c r="HN194" s="49"/>
      <c r="HO194" s="49"/>
      <c r="HP194" s="49"/>
      <c r="HQ194" s="49"/>
      <c r="HR194" s="49"/>
      <c r="HS194" s="49"/>
      <c r="HT194" s="49"/>
      <c r="HU194" s="49"/>
      <c r="HV194" s="49"/>
      <c r="HW194" s="49"/>
      <c r="HX194" s="49"/>
      <c r="HY194" s="49"/>
      <c r="HZ194" s="49"/>
      <c r="IA194" s="49"/>
      <c r="IB194" s="49"/>
      <c r="IC194" s="49"/>
      <c r="ID194" s="49"/>
      <c r="IE194" s="49"/>
      <c r="IF194" s="49"/>
      <c r="IG194" s="49"/>
      <c r="IH194" s="49"/>
    </row>
    <row r="195" spans="1:242">
      <c r="A195" s="52"/>
      <c r="B195" s="95" t="s">
        <v>468</v>
      </c>
      <c r="C195" s="97"/>
      <c r="D195" s="96"/>
      <c r="E195" s="96"/>
      <c r="F195" s="96"/>
      <c r="G195" s="75">
        <v>58102.32</v>
      </c>
      <c r="H195" s="75">
        <v>58102.32</v>
      </c>
      <c r="I195" s="48"/>
      <c r="J195" s="48"/>
      <c r="K195" s="48"/>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c r="CT195" s="49"/>
      <c r="CU195" s="49"/>
      <c r="CV195" s="49"/>
      <c r="CW195" s="49"/>
      <c r="CX195" s="49"/>
      <c r="CY195" s="49"/>
      <c r="CZ195" s="49"/>
      <c r="DA195" s="49"/>
      <c r="DB195" s="49"/>
      <c r="DC195" s="49"/>
      <c r="DD195" s="49"/>
      <c r="DE195" s="49"/>
      <c r="DF195" s="49"/>
      <c r="DG195" s="49"/>
      <c r="DH195" s="49"/>
      <c r="DI195" s="49"/>
      <c r="DJ195" s="49"/>
      <c r="DK195" s="49"/>
      <c r="DL195" s="49"/>
      <c r="DM195" s="49"/>
      <c r="DN195" s="49"/>
      <c r="DO195" s="49"/>
      <c r="DP195" s="49"/>
      <c r="DQ195" s="49"/>
      <c r="DR195" s="49"/>
      <c r="DS195" s="49"/>
      <c r="DT195" s="49"/>
      <c r="DU195" s="49"/>
      <c r="DV195" s="49"/>
      <c r="DW195" s="49"/>
      <c r="DX195" s="49"/>
      <c r="DY195" s="49"/>
      <c r="DZ195" s="49"/>
      <c r="EA195" s="49"/>
      <c r="EB195" s="49"/>
      <c r="EC195" s="49"/>
      <c r="ED195" s="49"/>
      <c r="EE195" s="49"/>
      <c r="EF195" s="49"/>
      <c r="EG195" s="49"/>
      <c r="EH195" s="49"/>
      <c r="EI195" s="49"/>
      <c r="EJ195" s="49"/>
      <c r="EK195" s="49"/>
      <c r="EL195" s="49"/>
      <c r="EM195" s="49"/>
      <c r="EN195" s="49"/>
      <c r="EO195" s="49"/>
      <c r="EP195" s="49"/>
      <c r="EQ195" s="49"/>
      <c r="ER195" s="49"/>
      <c r="ES195" s="49"/>
      <c r="ET195" s="49"/>
      <c r="EU195" s="49"/>
      <c r="EV195" s="49"/>
      <c r="EW195" s="49"/>
      <c r="EX195" s="49"/>
      <c r="EY195" s="49"/>
      <c r="EZ195" s="49"/>
      <c r="FA195" s="49"/>
      <c r="FB195" s="49"/>
      <c r="FC195" s="49"/>
      <c r="FD195" s="49"/>
      <c r="FE195" s="49"/>
      <c r="FF195" s="49"/>
      <c r="FG195" s="49"/>
      <c r="FH195" s="49"/>
      <c r="FI195" s="49"/>
      <c r="FJ195" s="49"/>
      <c r="FK195" s="49"/>
      <c r="FL195" s="49"/>
      <c r="FM195" s="49"/>
      <c r="FN195" s="49"/>
      <c r="FO195" s="49"/>
      <c r="FP195" s="49"/>
      <c r="FQ195" s="49"/>
      <c r="FR195" s="49"/>
      <c r="FS195" s="49"/>
      <c r="FT195" s="49"/>
      <c r="FU195" s="49"/>
      <c r="FV195" s="49"/>
      <c r="FW195" s="49"/>
      <c r="FX195" s="49"/>
      <c r="FY195" s="49"/>
      <c r="FZ195" s="49"/>
      <c r="GA195" s="49"/>
      <c r="GB195" s="49"/>
      <c r="GC195" s="49"/>
      <c r="GD195" s="49"/>
      <c r="GE195" s="49"/>
      <c r="GF195" s="49"/>
      <c r="GG195" s="49"/>
      <c r="GH195" s="49"/>
      <c r="GI195" s="49"/>
      <c r="GJ195" s="49"/>
      <c r="GK195" s="49"/>
      <c r="GL195" s="49"/>
      <c r="GM195" s="49"/>
      <c r="GN195" s="49"/>
      <c r="GO195" s="49"/>
      <c r="GP195" s="49"/>
      <c r="GQ195" s="49"/>
      <c r="GR195" s="49"/>
      <c r="GS195" s="49"/>
      <c r="GT195" s="49"/>
      <c r="GU195" s="49"/>
      <c r="GV195" s="49"/>
      <c r="GW195" s="49"/>
      <c r="GX195" s="49"/>
      <c r="GY195" s="49"/>
      <c r="GZ195" s="49"/>
      <c r="HA195" s="49"/>
      <c r="HB195" s="49"/>
      <c r="HC195" s="49"/>
      <c r="HD195" s="49"/>
      <c r="HE195" s="49"/>
      <c r="HF195" s="49"/>
      <c r="HG195" s="49"/>
      <c r="HH195" s="49"/>
      <c r="HI195" s="49"/>
      <c r="HJ195" s="49"/>
      <c r="HK195" s="49"/>
      <c r="HL195" s="49"/>
      <c r="HM195" s="49"/>
      <c r="HN195" s="49"/>
      <c r="HO195" s="49"/>
      <c r="HP195" s="49"/>
      <c r="HQ195" s="49"/>
      <c r="HR195" s="49"/>
      <c r="HS195" s="49"/>
      <c r="HT195" s="49"/>
      <c r="HU195" s="49"/>
      <c r="HV195" s="49"/>
      <c r="HW195" s="49"/>
      <c r="HX195" s="49"/>
      <c r="HY195" s="49"/>
      <c r="HZ195" s="49"/>
      <c r="IA195" s="49"/>
      <c r="IB195" s="49"/>
      <c r="IC195" s="49"/>
      <c r="ID195" s="49"/>
      <c r="IE195" s="49"/>
      <c r="IF195" s="49"/>
      <c r="IG195" s="49"/>
      <c r="IH195" s="49"/>
    </row>
    <row r="196" spans="1:242">
      <c r="A196" s="46"/>
      <c r="B196" s="59" t="s">
        <v>397</v>
      </c>
      <c r="C196" s="97"/>
      <c r="D196" s="96">
        <v>2744000</v>
      </c>
      <c r="E196" s="96">
        <v>3578810</v>
      </c>
      <c r="F196" s="96">
        <v>2180810</v>
      </c>
      <c r="G196" s="53">
        <v>1248810</v>
      </c>
      <c r="H196" s="53">
        <v>1248810</v>
      </c>
      <c r="I196" s="48"/>
      <c r="J196" s="48"/>
      <c r="K196" s="48"/>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c r="CT196" s="49"/>
      <c r="CU196" s="49"/>
      <c r="CV196" s="49"/>
      <c r="CW196" s="49"/>
      <c r="CX196" s="49"/>
      <c r="CY196" s="49"/>
      <c r="CZ196" s="49"/>
      <c r="DA196" s="49"/>
      <c r="DB196" s="49"/>
      <c r="DC196" s="49"/>
      <c r="DD196" s="49"/>
      <c r="DE196" s="49"/>
      <c r="DF196" s="49"/>
      <c r="DG196" s="49"/>
      <c r="DH196" s="49"/>
      <c r="DI196" s="49"/>
      <c r="DJ196" s="49"/>
      <c r="DK196" s="49"/>
      <c r="DL196" s="49"/>
      <c r="DM196" s="49"/>
      <c r="DN196" s="49"/>
      <c r="DO196" s="49"/>
      <c r="DP196" s="49"/>
      <c r="DQ196" s="49"/>
      <c r="DR196" s="49"/>
      <c r="DS196" s="49"/>
      <c r="DT196" s="49"/>
      <c r="DU196" s="49"/>
      <c r="DV196" s="49"/>
      <c r="DW196" s="49"/>
      <c r="DX196" s="49"/>
      <c r="DY196" s="49"/>
      <c r="DZ196" s="49"/>
      <c r="EA196" s="49"/>
      <c r="EB196" s="49"/>
      <c r="EC196" s="49"/>
      <c r="ED196" s="49"/>
      <c r="EE196" s="49"/>
      <c r="EF196" s="49"/>
      <c r="EG196" s="49"/>
      <c r="EH196" s="49"/>
      <c r="EI196" s="49"/>
      <c r="EJ196" s="49"/>
      <c r="EK196" s="49"/>
      <c r="EL196" s="49"/>
      <c r="EM196" s="49"/>
      <c r="EN196" s="49"/>
      <c r="EO196" s="49"/>
      <c r="EP196" s="49"/>
      <c r="EQ196" s="49"/>
      <c r="ER196" s="49"/>
      <c r="ES196" s="49"/>
      <c r="ET196" s="49"/>
      <c r="EU196" s="49"/>
      <c r="EV196" s="49"/>
      <c r="EW196" s="49"/>
      <c r="EX196" s="49"/>
      <c r="EY196" s="49"/>
      <c r="EZ196" s="49"/>
      <c r="FA196" s="49"/>
      <c r="FB196" s="49"/>
      <c r="FC196" s="49"/>
      <c r="FD196" s="49"/>
      <c r="FE196" s="49"/>
      <c r="FF196" s="49"/>
      <c r="FG196" s="49"/>
      <c r="FH196" s="49"/>
      <c r="FI196" s="49"/>
      <c r="FJ196" s="49"/>
      <c r="FK196" s="49"/>
      <c r="FL196" s="49"/>
      <c r="FM196" s="49"/>
      <c r="FN196" s="49"/>
      <c r="FO196" s="49"/>
      <c r="FP196" s="49"/>
      <c r="FQ196" s="49"/>
      <c r="FR196" s="49"/>
      <c r="FS196" s="49"/>
      <c r="FT196" s="49"/>
      <c r="FU196" s="49"/>
      <c r="FV196" s="49"/>
      <c r="FW196" s="49"/>
      <c r="FX196" s="49"/>
      <c r="FY196" s="49"/>
      <c r="FZ196" s="49"/>
      <c r="GA196" s="49"/>
      <c r="GB196" s="49"/>
      <c r="GC196" s="49"/>
      <c r="GD196" s="49"/>
      <c r="GE196" s="49"/>
      <c r="GF196" s="49"/>
      <c r="GG196" s="49"/>
      <c r="GH196" s="49"/>
      <c r="GI196" s="49"/>
      <c r="GJ196" s="49"/>
      <c r="GK196" s="49"/>
      <c r="GL196" s="49"/>
      <c r="GM196" s="49"/>
      <c r="GN196" s="49"/>
      <c r="GO196" s="49"/>
      <c r="GP196" s="49"/>
      <c r="GQ196" s="49"/>
      <c r="GR196" s="49"/>
      <c r="GS196" s="49"/>
      <c r="GT196" s="49"/>
      <c r="GU196" s="49"/>
      <c r="GV196" s="49"/>
      <c r="GW196" s="49"/>
      <c r="GX196" s="49"/>
      <c r="GY196" s="49"/>
      <c r="GZ196" s="49"/>
      <c r="HA196" s="49"/>
      <c r="HB196" s="49"/>
      <c r="HC196" s="49"/>
      <c r="HD196" s="49"/>
      <c r="HE196" s="49"/>
      <c r="HF196" s="49"/>
      <c r="HG196" s="49"/>
      <c r="HH196" s="49"/>
      <c r="HI196" s="49"/>
      <c r="HJ196" s="49"/>
      <c r="HK196" s="49"/>
      <c r="HL196" s="49"/>
      <c r="HM196" s="49"/>
      <c r="HN196" s="49"/>
      <c r="HO196" s="49"/>
      <c r="HP196" s="49"/>
      <c r="HQ196" s="49"/>
      <c r="HR196" s="49"/>
      <c r="HS196" s="49"/>
      <c r="HT196" s="49"/>
      <c r="HU196" s="49"/>
      <c r="HV196" s="49"/>
      <c r="HW196" s="49"/>
      <c r="HX196" s="49"/>
      <c r="HY196" s="49"/>
      <c r="HZ196" s="49"/>
      <c r="IA196" s="49"/>
      <c r="IB196" s="49"/>
      <c r="IC196" s="49"/>
      <c r="ID196" s="49"/>
      <c r="IE196" s="49"/>
      <c r="IF196" s="49"/>
      <c r="IG196" s="49"/>
      <c r="IH196" s="49"/>
    </row>
    <row r="197" spans="1:242" ht="30">
      <c r="A197" s="46"/>
      <c r="B197" s="59" t="s">
        <v>398</v>
      </c>
      <c r="C197" s="97"/>
      <c r="D197" s="96">
        <v>0</v>
      </c>
      <c r="E197" s="96">
        <v>31890</v>
      </c>
      <c r="F197" s="96">
        <v>31890</v>
      </c>
      <c r="G197" s="53">
        <v>31889.96</v>
      </c>
      <c r="H197" s="53">
        <v>31889.96</v>
      </c>
      <c r="I197" s="48"/>
      <c r="J197" s="48"/>
      <c r="K197" s="48"/>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c r="CT197" s="49"/>
      <c r="CU197" s="49"/>
      <c r="CV197" s="49"/>
      <c r="CW197" s="49"/>
      <c r="CX197" s="49"/>
      <c r="CY197" s="49"/>
      <c r="CZ197" s="49"/>
      <c r="DA197" s="49"/>
      <c r="DB197" s="49"/>
      <c r="DC197" s="49"/>
      <c r="DD197" s="49"/>
      <c r="DE197" s="49"/>
      <c r="DF197" s="49"/>
      <c r="DG197" s="49"/>
      <c r="DH197" s="49"/>
      <c r="DI197" s="49"/>
      <c r="DJ197" s="49"/>
      <c r="DK197" s="49"/>
      <c r="DL197" s="49"/>
      <c r="DM197" s="49"/>
      <c r="DN197" s="49"/>
      <c r="DO197" s="49"/>
      <c r="DP197" s="49"/>
      <c r="DQ197" s="49"/>
      <c r="DR197" s="49"/>
      <c r="DS197" s="49"/>
      <c r="DT197" s="49"/>
      <c r="DU197" s="49"/>
      <c r="DV197" s="49"/>
      <c r="DW197" s="49"/>
      <c r="DX197" s="49"/>
      <c r="DY197" s="49"/>
      <c r="DZ197" s="49"/>
      <c r="EA197" s="49"/>
      <c r="EB197" s="49"/>
      <c r="EC197" s="49"/>
      <c r="ED197" s="49"/>
      <c r="EE197" s="49"/>
      <c r="EF197" s="49"/>
      <c r="EG197" s="49"/>
      <c r="EH197" s="49"/>
      <c r="EI197" s="49"/>
      <c r="EJ197" s="49"/>
      <c r="EK197" s="49"/>
      <c r="EL197" s="49"/>
      <c r="EM197" s="49"/>
      <c r="EN197" s="49"/>
      <c r="EO197" s="49"/>
      <c r="EP197" s="49"/>
      <c r="EQ197" s="49"/>
      <c r="ER197" s="49"/>
      <c r="ES197" s="49"/>
      <c r="ET197" s="49"/>
      <c r="EU197" s="49"/>
      <c r="EV197" s="49"/>
      <c r="EW197" s="49"/>
      <c r="EX197" s="49"/>
      <c r="EY197" s="49"/>
      <c r="EZ197" s="49"/>
      <c r="FA197" s="49"/>
      <c r="FB197" s="49"/>
      <c r="FC197" s="49"/>
      <c r="FD197" s="49"/>
      <c r="FE197" s="49"/>
      <c r="FF197" s="49"/>
      <c r="FG197" s="49"/>
      <c r="FH197" s="49"/>
      <c r="FI197" s="49"/>
      <c r="FJ197" s="49"/>
      <c r="FK197" s="49"/>
      <c r="FL197" s="49"/>
      <c r="FM197" s="49"/>
      <c r="FN197" s="49"/>
      <c r="FO197" s="49"/>
      <c r="FP197" s="49"/>
      <c r="FQ197" s="49"/>
      <c r="FR197" s="49"/>
      <c r="FS197" s="49"/>
      <c r="FT197" s="49"/>
      <c r="FU197" s="49"/>
      <c r="FV197" s="49"/>
      <c r="FW197" s="49"/>
      <c r="FX197" s="49"/>
      <c r="FY197" s="49"/>
      <c r="FZ197" s="49"/>
      <c r="GA197" s="49"/>
      <c r="GB197" s="49"/>
      <c r="GC197" s="49"/>
      <c r="GD197" s="49"/>
      <c r="GE197" s="49"/>
      <c r="GF197" s="49"/>
      <c r="GG197" s="49"/>
      <c r="GH197" s="49"/>
      <c r="GI197" s="49"/>
      <c r="GJ197" s="49"/>
      <c r="GK197" s="49"/>
      <c r="GL197" s="49"/>
      <c r="GM197" s="49"/>
      <c r="GN197" s="49"/>
      <c r="GO197" s="49"/>
      <c r="GP197" s="49"/>
      <c r="GQ197" s="49"/>
      <c r="GR197" s="49"/>
      <c r="GS197" s="49"/>
      <c r="GT197" s="49"/>
      <c r="GU197" s="49"/>
      <c r="GV197" s="49"/>
      <c r="GW197" s="49"/>
      <c r="GX197" s="49"/>
      <c r="GY197" s="49"/>
      <c r="GZ197" s="49"/>
      <c r="HA197" s="49"/>
      <c r="HB197" s="49"/>
      <c r="HC197" s="49"/>
      <c r="HD197" s="49"/>
      <c r="HE197" s="49"/>
      <c r="HF197" s="49"/>
      <c r="HG197" s="49"/>
      <c r="HH197" s="49"/>
      <c r="HI197" s="49"/>
      <c r="HJ197" s="49"/>
      <c r="HK197" s="49"/>
      <c r="HL197" s="49"/>
      <c r="HM197" s="49"/>
      <c r="HN197" s="49"/>
      <c r="HO197" s="49"/>
      <c r="HP197" s="49"/>
      <c r="HQ197" s="49"/>
      <c r="HR197" s="49"/>
      <c r="HS197" s="49"/>
      <c r="HT197" s="49"/>
      <c r="HU197" s="49"/>
      <c r="HV197" s="49"/>
      <c r="HW197" s="49"/>
      <c r="HX197" s="49"/>
      <c r="HY197" s="49"/>
      <c r="HZ197" s="49"/>
      <c r="IA197" s="49"/>
      <c r="IB197" s="49"/>
      <c r="IC197" s="49"/>
      <c r="ID197" s="49"/>
      <c r="IE197" s="49"/>
      <c r="IF197" s="49"/>
      <c r="IG197" s="49"/>
      <c r="IH197" s="49"/>
    </row>
    <row r="198" spans="1:242" ht="45">
      <c r="A198" s="46"/>
      <c r="B198" s="59" t="s">
        <v>399</v>
      </c>
      <c r="C198" s="97"/>
      <c r="D198" s="96">
        <v>0</v>
      </c>
      <c r="E198" s="96">
        <v>74480</v>
      </c>
      <c r="F198" s="96">
        <v>74480</v>
      </c>
      <c r="G198" s="53">
        <v>74075.56</v>
      </c>
      <c r="H198" s="53">
        <v>74075.56</v>
      </c>
      <c r="I198" s="48"/>
      <c r="J198" s="48"/>
      <c r="K198" s="48"/>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c r="CT198" s="49"/>
      <c r="CU198" s="49"/>
      <c r="CV198" s="49"/>
      <c r="CW198" s="49"/>
      <c r="CX198" s="49"/>
      <c r="CY198" s="49"/>
      <c r="CZ198" s="49"/>
      <c r="DA198" s="49"/>
      <c r="DB198" s="49"/>
      <c r="DC198" s="49"/>
      <c r="DD198" s="49"/>
      <c r="DE198" s="49"/>
      <c r="DF198" s="49"/>
      <c r="DG198" s="49"/>
      <c r="DH198" s="49"/>
      <c r="DI198" s="49"/>
      <c r="DJ198" s="49"/>
      <c r="DK198" s="49"/>
      <c r="DL198" s="49"/>
      <c r="DM198" s="49"/>
      <c r="DN198" s="49"/>
      <c r="DO198" s="49"/>
      <c r="DP198" s="49"/>
      <c r="DQ198" s="49"/>
      <c r="DR198" s="49"/>
      <c r="DS198" s="49"/>
      <c r="DT198" s="49"/>
      <c r="DU198" s="49"/>
      <c r="DV198" s="49"/>
      <c r="DW198" s="49"/>
      <c r="DX198" s="49"/>
      <c r="DY198" s="49"/>
      <c r="DZ198" s="49"/>
      <c r="EA198" s="49"/>
      <c r="EB198" s="49"/>
      <c r="EC198" s="49"/>
      <c r="ED198" s="49"/>
      <c r="EE198" s="49"/>
      <c r="EF198" s="49"/>
      <c r="EG198" s="49"/>
      <c r="EH198" s="49"/>
      <c r="EI198" s="49"/>
      <c r="EJ198" s="49"/>
      <c r="EK198" s="49"/>
      <c r="EL198" s="49"/>
      <c r="EM198" s="49"/>
      <c r="EN198" s="49"/>
      <c r="EO198" s="49"/>
      <c r="EP198" s="49"/>
      <c r="EQ198" s="49"/>
      <c r="ER198" s="49"/>
      <c r="ES198" s="49"/>
      <c r="ET198" s="49"/>
      <c r="EU198" s="49"/>
      <c r="EV198" s="49"/>
      <c r="EW198" s="49"/>
      <c r="EX198" s="49"/>
      <c r="EY198" s="49"/>
      <c r="EZ198" s="49"/>
      <c r="FA198" s="49"/>
      <c r="FB198" s="49"/>
      <c r="FC198" s="49"/>
      <c r="FD198" s="49"/>
      <c r="FE198" s="49"/>
      <c r="FF198" s="49"/>
      <c r="FG198" s="49"/>
      <c r="FH198" s="49"/>
      <c r="FI198" s="49"/>
      <c r="FJ198" s="49"/>
      <c r="FK198" s="49"/>
      <c r="FL198" s="49"/>
      <c r="FM198" s="49"/>
      <c r="FN198" s="49"/>
      <c r="FO198" s="49"/>
      <c r="FP198" s="49"/>
      <c r="FQ198" s="49"/>
      <c r="FR198" s="49"/>
      <c r="FS198" s="49"/>
      <c r="FT198" s="49"/>
      <c r="FU198" s="49"/>
      <c r="FV198" s="49"/>
      <c r="FW198" s="49"/>
      <c r="FX198" s="49"/>
      <c r="FY198" s="49"/>
      <c r="FZ198" s="49"/>
      <c r="GA198" s="49"/>
      <c r="GB198" s="49"/>
      <c r="GC198" s="49"/>
      <c r="GD198" s="49"/>
      <c r="GE198" s="49"/>
      <c r="GF198" s="49"/>
      <c r="GG198" s="49"/>
      <c r="GH198" s="49"/>
      <c r="GI198" s="49"/>
      <c r="GJ198" s="49"/>
      <c r="GK198" s="49"/>
      <c r="GL198" s="49"/>
      <c r="GM198" s="49"/>
      <c r="GN198" s="49"/>
      <c r="GO198" s="49"/>
      <c r="GP198" s="49"/>
      <c r="GQ198" s="49"/>
      <c r="GR198" s="49"/>
      <c r="GS198" s="49"/>
      <c r="GT198" s="49"/>
      <c r="GU198" s="49"/>
      <c r="GV198" s="49"/>
      <c r="GW198" s="49"/>
      <c r="GX198" s="49"/>
      <c r="GY198" s="49"/>
      <c r="GZ198" s="49"/>
      <c r="HA198" s="49"/>
      <c r="HB198" s="49"/>
      <c r="HC198" s="49"/>
      <c r="HD198" s="49"/>
      <c r="HE198" s="49"/>
      <c r="HF198" s="49"/>
      <c r="HG198" s="49"/>
      <c r="HH198" s="49"/>
      <c r="HI198" s="49"/>
      <c r="HJ198" s="49"/>
      <c r="HK198" s="49"/>
      <c r="HL198" s="49"/>
      <c r="HM198" s="49"/>
      <c r="HN198" s="49"/>
      <c r="HO198" s="49"/>
      <c r="HP198" s="49"/>
      <c r="HQ198" s="49"/>
      <c r="HR198" s="49"/>
      <c r="HS198" s="49"/>
      <c r="HT198" s="49"/>
      <c r="HU198" s="49"/>
      <c r="HV198" s="49"/>
      <c r="HW198" s="49"/>
      <c r="HX198" s="49"/>
      <c r="HY198" s="49"/>
      <c r="HZ198" s="49"/>
      <c r="IA198" s="49"/>
      <c r="IB198" s="49"/>
      <c r="IC198" s="49"/>
      <c r="ID198" s="49"/>
      <c r="IE198" s="49"/>
      <c r="IF198" s="49"/>
      <c r="IG198" s="49"/>
      <c r="IH198" s="49"/>
    </row>
    <row r="199" spans="1:242" ht="60">
      <c r="A199" s="46"/>
      <c r="B199" s="59" t="s">
        <v>349</v>
      </c>
      <c r="C199" s="97"/>
      <c r="D199" s="96"/>
      <c r="E199" s="96"/>
      <c r="F199" s="96"/>
      <c r="G199" s="53"/>
      <c r="H199" s="53"/>
      <c r="I199" s="48"/>
      <c r="J199" s="48"/>
      <c r="K199" s="48"/>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c r="CT199" s="49"/>
      <c r="CU199" s="49"/>
      <c r="CV199" s="49"/>
      <c r="CW199" s="49"/>
      <c r="CX199" s="49"/>
      <c r="CY199" s="49"/>
      <c r="CZ199" s="49"/>
      <c r="DA199" s="49"/>
      <c r="DB199" s="49"/>
      <c r="DC199" s="49"/>
      <c r="DD199" s="49"/>
      <c r="DE199" s="49"/>
      <c r="DF199" s="49"/>
      <c r="DG199" s="49"/>
      <c r="DH199" s="49"/>
      <c r="DI199" s="49"/>
      <c r="DJ199" s="49"/>
      <c r="DK199" s="49"/>
      <c r="DL199" s="49"/>
      <c r="DM199" s="49"/>
      <c r="DN199" s="49"/>
      <c r="DO199" s="49"/>
      <c r="DP199" s="49"/>
      <c r="DQ199" s="49"/>
      <c r="DR199" s="49"/>
      <c r="DS199" s="49"/>
      <c r="DT199" s="49"/>
      <c r="DU199" s="49"/>
      <c r="DV199" s="49"/>
      <c r="DW199" s="49"/>
      <c r="DX199" s="49"/>
      <c r="DY199" s="49"/>
      <c r="DZ199" s="49"/>
      <c r="EA199" s="49"/>
      <c r="EB199" s="49"/>
      <c r="EC199" s="49"/>
      <c r="ED199" s="49"/>
      <c r="EE199" s="49"/>
      <c r="EF199" s="49"/>
      <c r="EG199" s="49"/>
      <c r="EH199" s="49"/>
      <c r="EI199" s="49"/>
      <c r="EJ199" s="49"/>
      <c r="EK199" s="49"/>
      <c r="EL199" s="49"/>
      <c r="EM199" s="49"/>
      <c r="EN199" s="49"/>
      <c r="EO199" s="49"/>
      <c r="EP199" s="49"/>
      <c r="EQ199" s="49"/>
      <c r="ER199" s="49"/>
      <c r="ES199" s="49"/>
      <c r="ET199" s="49"/>
      <c r="EU199" s="49"/>
      <c r="EV199" s="49"/>
      <c r="EW199" s="49"/>
      <c r="EX199" s="49"/>
      <c r="EY199" s="49"/>
      <c r="EZ199" s="49"/>
      <c r="FA199" s="49"/>
      <c r="FB199" s="49"/>
      <c r="FC199" s="49"/>
      <c r="FD199" s="49"/>
      <c r="FE199" s="49"/>
      <c r="FF199" s="49"/>
      <c r="FG199" s="49"/>
      <c r="FH199" s="49"/>
      <c r="FI199" s="49"/>
      <c r="FJ199" s="49"/>
      <c r="FK199" s="49"/>
      <c r="FL199" s="49"/>
      <c r="FM199" s="49"/>
      <c r="FN199" s="49"/>
      <c r="FO199" s="49"/>
      <c r="FP199" s="49"/>
      <c r="FQ199" s="49"/>
      <c r="FR199" s="49"/>
      <c r="FS199" s="49"/>
      <c r="FT199" s="49"/>
      <c r="FU199" s="49"/>
      <c r="FV199" s="49"/>
      <c r="FW199" s="49"/>
      <c r="FX199" s="49"/>
      <c r="FY199" s="49"/>
      <c r="FZ199" s="49"/>
      <c r="GA199" s="49"/>
      <c r="GB199" s="49"/>
      <c r="GC199" s="49"/>
      <c r="GD199" s="49"/>
      <c r="GE199" s="49"/>
      <c r="GF199" s="49"/>
      <c r="GG199" s="49"/>
      <c r="GH199" s="49"/>
      <c r="GI199" s="49"/>
      <c r="GJ199" s="49"/>
      <c r="GK199" s="49"/>
      <c r="GL199" s="49"/>
      <c r="GM199" s="49"/>
      <c r="GN199" s="49"/>
      <c r="GO199" s="49"/>
      <c r="GP199" s="49"/>
      <c r="GQ199" s="49"/>
      <c r="GR199" s="49"/>
      <c r="GS199" s="49"/>
      <c r="GT199" s="49"/>
      <c r="GU199" s="49"/>
      <c r="GV199" s="49"/>
      <c r="GW199" s="49"/>
      <c r="GX199" s="49"/>
      <c r="GY199" s="49"/>
      <c r="GZ199" s="49"/>
      <c r="HA199" s="49"/>
      <c r="HB199" s="49"/>
      <c r="HC199" s="49"/>
      <c r="HD199" s="49"/>
      <c r="HE199" s="49"/>
      <c r="HF199" s="49"/>
      <c r="HG199" s="49"/>
      <c r="HH199" s="49"/>
      <c r="HI199" s="49"/>
      <c r="HJ199" s="49"/>
      <c r="HK199" s="49"/>
      <c r="HL199" s="49"/>
      <c r="HM199" s="49"/>
      <c r="HN199" s="49"/>
      <c r="HO199" s="49"/>
      <c r="HP199" s="49"/>
      <c r="HQ199" s="49"/>
      <c r="HR199" s="49"/>
      <c r="HS199" s="49"/>
      <c r="HT199" s="49"/>
      <c r="HU199" s="49"/>
      <c r="HV199" s="49"/>
      <c r="HW199" s="49"/>
      <c r="HX199" s="49"/>
      <c r="HY199" s="49"/>
      <c r="HZ199" s="49"/>
      <c r="IA199" s="49"/>
      <c r="IB199" s="49"/>
      <c r="IC199" s="49"/>
      <c r="ID199" s="49"/>
      <c r="IE199" s="49"/>
      <c r="IF199" s="49"/>
      <c r="IG199" s="49"/>
      <c r="IH199" s="49"/>
    </row>
    <row r="200" spans="1:242" ht="45">
      <c r="A200" s="46"/>
      <c r="B200" s="59" t="s">
        <v>464</v>
      </c>
      <c r="C200" s="97"/>
      <c r="D200" s="96">
        <v>16900</v>
      </c>
      <c r="E200" s="96">
        <v>18000</v>
      </c>
      <c r="F200" s="96">
        <v>9000</v>
      </c>
      <c r="G200" s="53">
        <v>5395.2</v>
      </c>
      <c r="H200" s="53">
        <v>5395.2</v>
      </c>
      <c r="I200" s="48"/>
      <c r="J200" s="48"/>
      <c r="K200" s="48"/>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c r="CT200" s="49"/>
      <c r="CU200" s="49"/>
      <c r="CV200" s="49"/>
      <c r="CW200" s="49"/>
      <c r="CX200" s="49"/>
      <c r="CY200" s="49"/>
      <c r="CZ200" s="49"/>
      <c r="DA200" s="49"/>
      <c r="DB200" s="49"/>
      <c r="DC200" s="49"/>
      <c r="DD200" s="49"/>
      <c r="DE200" s="49"/>
      <c r="DF200" s="49"/>
      <c r="DG200" s="49"/>
      <c r="DH200" s="49"/>
      <c r="DI200" s="49"/>
      <c r="DJ200" s="49"/>
      <c r="DK200" s="49"/>
      <c r="DL200" s="49"/>
      <c r="DM200" s="49"/>
      <c r="DN200" s="49"/>
      <c r="DO200" s="49"/>
      <c r="DP200" s="49"/>
      <c r="DQ200" s="49"/>
      <c r="DR200" s="49"/>
      <c r="DS200" s="49"/>
      <c r="DT200" s="49"/>
      <c r="DU200" s="49"/>
      <c r="DV200" s="49"/>
      <c r="DW200" s="49"/>
      <c r="DX200" s="49"/>
      <c r="DY200" s="49"/>
      <c r="DZ200" s="49"/>
      <c r="EA200" s="49"/>
      <c r="EB200" s="49"/>
      <c r="EC200" s="49"/>
      <c r="ED200" s="49"/>
      <c r="EE200" s="49"/>
      <c r="EF200" s="49"/>
      <c r="EG200" s="49"/>
      <c r="EH200" s="49"/>
      <c r="EI200" s="49"/>
      <c r="EJ200" s="49"/>
      <c r="EK200" s="49"/>
      <c r="EL200" s="49"/>
      <c r="EM200" s="49"/>
      <c r="EN200" s="49"/>
      <c r="EO200" s="49"/>
      <c r="EP200" s="49"/>
      <c r="EQ200" s="49"/>
      <c r="ER200" s="49"/>
      <c r="ES200" s="49"/>
      <c r="ET200" s="49"/>
      <c r="EU200" s="49"/>
      <c r="EV200" s="49"/>
      <c r="EW200" s="49"/>
      <c r="EX200" s="49"/>
      <c r="EY200" s="49"/>
      <c r="EZ200" s="49"/>
      <c r="FA200" s="49"/>
      <c r="FB200" s="49"/>
      <c r="FC200" s="49"/>
      <c r="FD200" s="49"/>
      <c r="FE200" s="49"/>
      <c r="FF200" s="49"/>
      <c r="FG200" s="49"/>
      <c r="FH200" s="49"/>
      <c r="FI200" s="49"/>
      <c r="FJ200" s="49"/>
      <c r="FK200" s="49"/>
      <c r="FL200" s="49"/>
      <c r="FM200" s="49"/>
      <c r="FN200" s="49"/>
      <c r="FO200" s="49"/>
      <c r="FP200" s="49"/>
      <c r="FQ200" s="49"/>
      <c r="FR200" s="49"/>
      <c r="FS200" s="49"/>
      <c r="FT200" s="49"/>
      <c r="FU200" s="49"/>
      <c r="FV200" s="49"/>
      <c r="FW200" s="49"/>
      <c r="FX200" s="49"/>
      <c r="FY200" s="49"/>
      <c r="FZ200" s="49"/>
      <c r="GA200" s="49"/>
      <c r="GB200" s="49"/>
      <c r="GC200" s="49"/>
      <c r="GD200" s="49"/>
      <c r="GE200" s="49"/>
      <c r="GF200" s="49"/>
      <c r="GG200" s="49"/>
      <c r="GH200" s="49"/>
      <c r="GI200" s="49"/>
      <c r="GJ200" s="49"/>
      <c r="GK200" s="49"/>
      <c r="GL200" s="49"/>
      <c r="GM200" s="49"/>
      <c r="GN200" s="49"/>
      <c r="GO200" s="49"/>
      <c r="GP200" s="49"/>
      <c r="GQ200" s="49"/>
      <c r="GR200" s="49"/>
      <c r="GS200" s="49"/>
      <c r="GT200" s="49"/>
      <c r="GU200" s="49"/>
      <c r="GV200" s="49"/>
      <c r="GW200" s="49"/>
      <c r="GX200" s="49"/>
      <c r="GY200" s="49"/>
      <c r="GZ200" s="49"/>
      <c r="HA200" s="49"/>
      <c r="HB200" s="49"/>
      <c r="HC200" s="49"/>
      <c r="HD200" s="49"/>
      <c r="HE200" s="49"/>
      <c r="HF200" s="49"/>
      <c r="HG200" s="49"/>
      <c r="HH200" s="49"/>
      <c r="HI200" s="49"/>
      <c r="HJ200" s="49"/>
      <c r="HK200" s="49"/>
      <c r="HL200" s="49"/>
      <c r="HM200" s="49"/>
      <c r="HN200" s="49"/>
      <c r="HO200" s="49"/>
      <c r="HP200" s="49"/>
      <c r="HQ200" s="49"/>
      <c r="HR200" s="49"/>
      <c r="HS200" s="49"/>
      <c r="HT200" s="49"/>
      <c r="HU200" s="49"/>
      <c r="HV200" s="49"/>
      <c r="HW200" s="49"/>
      <c r="HX200" s="49"/>
      <c r="HY200" s="49"/>
      <c r="HZ200" s="49"/>
      <c r="IA200" s="49"/>
      <c r="IB200" s="49"/>
      <c r="IC200" s="49"/>
      <c r="ID200" s="49"/>
      <c r="IE200" s="49"/>
      <c r="IF200" s="49"/>
      <c r="IG200" s="49"/>
      <c r="IH200" s="49"/>
    </row>
    <row r="201" spans="1:242">
      <c r="A201" s="46"/>
      <c r="B201" s="59" t="s">
        <v>478</v>
      </c>
      <c r="C201" s="97"/>
      <c r="D201" s="96"/>
      <c r="E201" s="96"/>
      <c r="F201" s="96"/>
      <c r="G201" s="53"/>
      <c r="H201" s="53"/>
      <c r="I201" s="48"/>
      <c r="J201" s="48"/>
      <c r="K201" s="48"/>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49"/>
      <c r="DD201" s="49"/>
      <c r="DE201" s="49"/>
      <c r="DF201" s="49"/>
      <c r="DG201" s="49"/>
      <c r="DH201" s="49"/>
      <c r="DI201" s="49"/>
      <c r="DJ201" s="49"/>
      <c r="DK201" s="49"/>
      <c r="DL201" s="49"/>
      <c r="DM201" s="49"/>
      <c r="DN201" s="49"/>
      <c r="DO201" s="49"/>
      <c r="DP201" s="49"/>
      <c r="DQ201" s="49"/>
      <c r="DR201" s="49"/>
      <c r="DS201" s="49"/>
      <c r="DT201" s="49"/>
      <c r="DU201" s="49"/>
      <c r="DV201" s="49"/>
      <c r="DW201" s="49"/>
      <c r="DX201" s="49"/>
      <c r="DY201" s="49"/>
      <c r="DZ201" s="49"/>
      <c r="EA201" s="49"/>
      <c r="EB201" s="49"/>
      <c r="EC201" s="49"/>
      <c r="ED201" s="49"/>
      <c r="EE201" s="49"/>
      <c r="EF201" s="49"/>
      <c r="EG201" s="49"/>
      <c r="EH201" s="49"/>
      <c r="EI201" s="49"/>
      <c r="EJ201" s="49"/>
      <c r="EK201" s="49"/>
      <c r="EL201" s="49"/>
      <c r="EM201" s="49"/>
      <c r="EN201" s="49"/>
      <c r="EO201" s="49"/>
      <c r="EP201" s="49"/>
      <c r="EQ201" s="49"/>
      <c r="ER201" s="49"/>
      <c r="ES201" s="49"/>
      <c r="ET201" s="49"/>
      <c r="EU201" s="49"/>
      <c r="EV201" s="49"/>
      <c r="EW201" s="49"/>
      <c r="EX201" s="49"/>
      <c r="EY201" s="49"/>
      <c r="EZ201" s="49"/>
      <c r="FA201" s="49"/>
      <c r="FB201" s="49"/>
      <c r="FC201" s="49"/>
      <c r="FD201" s="49"/>
      <c r="FE201" s="49"/>
      <c r="FF201" s="49"/>
      <c r="FG201" s="49"/>
      <c r="FH201" s="49"/>
      <c r="FI201" s="49"/>
      <c r="FJ201" s="49"/>
      <c r="FK201" s="49"/>
      <c r="FL201" s="49"/>
      <c r="FM201" s="49"/>
      <c r="FN201" s="49"/>
      <c r="FO201" s="49"/>
      <c r="FP201" s="49"/>
      <c r="FQ201" s="49"/>
      <c r="FR201" s="49"/>
      <c r="FS201" s="49"/>
      <c r="FT201" s="49"/>
      <c r="FU201" s="49"/>
      <c r="FV201" s="49"/>
      <c r="FW201" s="49"/>
      <c r="FX201" s="49"/>
      <c r="FY201" s="49"/>
      <c r="FZ201" s="49"/>
      <c r="GA201" s="49"/>
      <c r="GB201" s="49"/>
      <c r="GC201" s="49"/>
      <c r="GD201" s="49"/>
      <c r="GE201" s="49"/>
      <c r="GF201" s="49"/>
      <c r="GG201" s="49"/>
      <c r="GH201" s="49"/>
      <c r="GI201" s="49"/>
      <c r="GJ201" s="49"/>
      <c r="GK201" s="49"/>
      <c r="GL201" s="49"/>
      <c r="GM201" s="49"/>
      <c r="GN201" s="49"/>
      <c r="GO201" s="49"/>
      <c r="GP201" s="49"/>
      <c r="GQ201" s="49"/>
      <c r="GR201" s="49"/>
      <c r="GS201" s="49"/>
      <c r="GT201" s="49"/>
      <c r="GU201" s="49"/>
      <c r="GV201" s="49"/>
      <c r="GW201" s="49"/>
      <c r="GX201" s="49"/>
      <c r="GY201" s="49"/>
      <c r="GZ201" s="49"/>
      <c r="HA201" s="49"/>
      <c r="HB201" s="49"/>
      <c r="HC201" s="49"/>
      <c r="HD201" s="49"/>
      <c r="HE201" s="49"/>
      <c r="HF201" s="49"/>
      <c r="HG201" s="49"/>
      <c r="HH201" s="49"/>
      <c r="HI201" s="49"/>
      <c r="HJ201" s="49"/>
      <c r="HK201" s="49"/>
      <c r="HL201" s="49"/>
      <c r="HM201" s="49"/>
      <c r="HN201" s="49"/>
      <c r="HO201" s="49"/>
      <c r="HP201" s="49"/>
      <c r="HQ201" s="49"/>
      <c r="HR201" s="49"/>
      <c r="HS201" s="49"/>
      <c r="HT201" s="49"/>
      <c r="HU201" s="49"/>
      <c r="HV201" s="49"/>
      <c r="HW201" s="49"/>
      <c r="HX201" s="49"/>
      <c r="HY201" s="49"/>
      <c r="HZ201" s="49"/>
      <c r="IA201" s="49"/>
      <c r="IB201" s="49"/>
      <c r="IC201" s="49"/>
      <c r="ID201" s="49"/>
      <c r="IE201" s="49"/>
      <c r="IF201" s="49"/>
      <c r="IG201" s="49"/>
      <c r="IH201" s="49"/>
    </row>
    <row r="202" spans="1:242">
      <c r="A202" s="46"/>
      <c r="B202" s="54" t="s">
        <v>340</v>
      </c>
      <c r="C202" s="97"/>
      <c r="D202" s="96"/>
      <c r="E202" s="96"/>
      <c r="F202" s="96"/>
      <c r="G202" s="53"/>
      <c r="H202" s="53"/>
      <c r="I202" s="48"/>
      <c r="J202" s="48"/>
      <c r="K202" s="48"/>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49"/>
      <c r="CW202" s="49"/>
      <c r="CX202" s="49"/>
      <c r="CY202" s="49"/>
      <c r="CZ202" s="49"/>
      <c r="DA202" s="49"/>
      <c r="DB202" s="49"/>
      <c r="DC202" s="49"/>
      <c r="DD202" s="49"/>
      <c r="DE202" s="49"/>
      <c r="DF202" s="49"/>
      <c r="DG202" s="49"/>
      <c r="DH202" s="49"/>
      <c r="DI202" s="49"/>
      <c r="DJ202" s="49"/>
      <c r="DK202" s="49"/>
      <c r="DL202" s="49"/>
      <c r="DM202" s="49"/>
      <c r="DN202" s="49"/>
      <c r="DO202" s="49"/>
      <c r="DP202" s="49"/>
      <c r="DQ202" s="49"/>
      <c r="DR202" s="49"/>
      <c r="DS202" s="49"/>
      <c r="DT202" s="49"/>
      <c r="DU202" s="49"/>
      <c r="DV202" s="49"/>
      <c r="DW202" s="49"/>
      <c r="DX202" s="49"/>
      <c r="DY202" s="49"/>
      <c r="DZ202" s="49"/>
      <c r="EA202" s="49"/>
      <c r="EB202" s="49"/>
      <c r="EC202" s="49"/>
      <c r="ED202" s="49"/>
      <c r="EE202" s="49"/>
      <c r="EF202" s="49"/>
      <c r="EG202" s="49"/>
      <c r="EH202" s="49"/>
      <c r="EI202" s="49"/>
      <c r="EJ202" s="49"/>
      <c r="EK202" s="49"/>
      <c r="EL202" s="49"/>
      <c r="EM202" s="49"/>
      <c r="EN202" s="49"/>
      <c r="EO202" s="49"/>
      <c r="EP202" s="49"/>
      <c r="EQ202" s="49"/>
      <c r="ER202" s="49"/>
      <c r="ES202" s="49"/>
      <c r="ET202" s="49"/>
      <c r="EU202" s="49"/>
      <c r="EV202" s="49"/>
      <c r="EW202" s="49"/>
      <c r="EX202" s="49"/>
      <c r="EY202" s="49"/>
      <c r="EZ202" s="49"/>
      <c r="FA202" s="49"/>
      <c r="FB202" s="49"/>
      <c r="FC202" s="49"/>
      <c r="FD202" s="49"/>
      <c r="FE202" s="49"/>
      <c r="FF202" s="49"/>
      <c r="FG202" s="49"/>
      <c r="FH202" s="49"/>
      <c r="FI202" s="49"/>
      <c r="FJ202" s="49"/>
      <c r="FK202" s="49"/>
      <c r="FL202" s="49"/>
      <c r="FM202" s="49"/>
      <c r="FN202" s="49"/>
      <c r="FO202" s="49"/>
      <c r="FP202" s="49"/>
      <c r="FQ202" s="49"/>
      <c r="FR202" s="49"/>
      <c r="FS202" s="49"/>
      <c r="FT202" s="49"/>
      <c r="FU202" s="49"/>
      <c r="FV202" s="49"/>
      <c r="FW202" s="49"/>
      <c r="FX202" s="49"/>
      <c r="FY202" s="49"/>
      <c r="FZ202" s="49"/>
      <c r="GA202" s="49"/>
      <c r="GB202" s="49"/>
      <c r="GC202" s="49"/>
      <c r="GD202" s="49"/>
      <c r="GE202" s="49"/>
      <c r="GF202" s="49"/>
      <c r="GG202" s="49"/>
      <c r="GH202" s="49"/>
      <c r="GI202" s="49"/>
      <c r="GJ202" s="49"/>
      <c r="GK202" s="49"/>
      <c r="GL202" s="49"/>
      <c r="GM202" s="49"/>
      <c r="GN202" s="49"/>
      <c r="GO202" s="49"/>
      <c r="GP202" s="49"/>
      <c r="GQ202" s="49"/>
      <c r="GR202" s="49"/>
      <c r="GS202" s="49"/>
      <c r="GT202" s="49"/>
      <c r="GU202" s="49"/>
      <c r="GV202" s="49"/>
      <c r="GW202" s="49"/>
      <c r="GX202" s="49"/>
      <c r="GY202" s="49"/>
      <c r="GZ202" s="49"/>
      <c r="HA202" s="49"/>
      <c r="HB202" s="49"/>
      <c r="HC202" s="49"/>
      <c r="HD202" s="49"/>
      <c r="HE202" s="49"/>
      <c r="HF202" s="49"/>
      <c r="HG202" s="49"/>
      <c r="HH202" s="49"/>
      <c r="HI202" s="49"/>
      <c r="HJ202" s="49"/>
      <c r="HK202" s="49"/>
      <c r="HL202" s="49"/>
      <c r="HM202" s="49"/>
      <c r="HN202" s="49"/>
      <c r="HO202" s="49"/>
      <c r="HP202" s="49"/>
      <c r="HQ202" s="49"/>
      <c r="HR202" s="49"/>
      <c r="HS202" s="49"/>
      <c r="HT202" s="49"/>
      <c r="HU202" s="49"/>
      <c r="HV202" s="49"/>
      <c r="HW202" s="49"/>
      <c r="HX202" s="49"/>
      <c r="HY202" s="49"/>
      <c r="HZ202" s="49"/>
      <c r="IA202" s="49"/>
      <c r="IB202" s="49"/>
      <c r="IC202" s="49"/>
      <c r="ID202" s="49"/>
      <c r="IE202" s="49"/>
      <c r="IF202" s="49"/>
      <c r="IG202" s="49"/>
      <c r="IH202" s="49"/>
    </row>
    <row r="203" spans="1:242">
      <c r="A203" s="46" t="s">
        <v>400</v>
      </c>
      <c r="B203" s="72" t="s">
        <v>401</v>
      </c>
      <c r="C203" s="97">
        <f>C204+C205+C207+C206+C208</f>
        <v>0</v>
      </c>
      <c r="D203" s="97">
        <f t="shared" ref="D203:H203" si="70">D204+D205+D207+D206+D208</f>
        <v>16942610</v>
      </c>
      <c r="E203" s="97">
        <f t="shared" si="70"/>
        <v>16648610</v>
      </c>
      <c r="F203" s="97">
        <f t="shared" si="70"/>
        <v>8732310</v>
      </c>
      <c r="G203" s="97">
        <f t="shared" si="70"/>
        <v>3573890</v>
      </c>
      <c r="H203" s="97">
        <f t="shared" si="70"/>
        <v>3573890</v>
      </c>
      <c r="I203" s="48"/>
      <c r="J203" s="48"/>
      <c r="K203" s="48"/>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c r="CT203" s="49"/>
      <c r="CU203" s="49"/>
      <c r="CV203" s="49"/>
      <c r="CW203" s="49"/>
      <c r="CX203" s="49"/>
      <c r="CY203" s="49"/>
      <c r="CZ203" s="49"/>
      <c r="DA203" s="49"/>
      <c r="DB203" s="49"/>
      <c r="DC203" s="49"/>
      <c r="DD203" s="49"/>
      <c r="DE203" s="49"/>
      <c r="DF203" s="49"/>
      <c r="DG203" s="49"/>
      <c r="DH203" s="49"/>
      <c r="DI203" s="49"/>
      <c r="DJ203" s="49"/>
      <c r="DK203" s="49"/>
      <c r="DL203" s="49"/>
      <c r="DM203" s="49"/>
      <c r="DN203" s="49"/>
      <c r="DO203" s="49"/>
      <c r="DP203" s="49"/>
      <c r="DQ203" s="49"/>
      <c r="DR203" s="49"/>
      <c r="DS203" s="49"/>
      <c r="DT203" s="49"/>
      <c r="DU203" s="49"/>
      <c r="DV203" s="49"/>
      <c r="DW203" s="49"/>
      <c r="DX203" s="49"/>
      <c r="DY203" s="49"/>
      <c r="DZ203" s="49"/>
      <c r="EA203" s="49"/>
      <c r="EB203" s="49"/>
      <c r="EC203" s="49"/>
      <c r="ED203" s="49"/>
      <c r="EE203" s="49"/>
      <c r="EF203" s="49"/>
      <c r="EG203" s="49"/>
      <c r="EH203" s="49"/>
      <c r="EI203" s="49"/>
      <c r="EJ203" s="49"/>
      <c r="EK203" s="49"/>
      <c r="EL203" s="49"/>
      <c r="EM203" s="49"/>
      <c r="EN203" s="49"/>
      <c r="EO203" s="49"/>
      <c r="EP203" s="49"/>
      <c r="EQ203" s="49"/>
      <c r="ER203" s="49"/>
      <c r="ES203" s="49"/>
      <c r="ET203" s="49"/>
      <c r="EU203" s="49"/>
      <c r="EV203" s="49"/>
      <c r="EW203" s="49"/>
      <c r="EX203" s="49"/>
      <c r="EY203" s="49"/>
      <c r="EZ203" s="49"/>
      <c r="FA203" s="49"/>
      <c r="FB203" s="49"/>
      <c r="FC203" s="49"/>
      <c r="FD203" s="49"/>
      <c r="FE203" s="49"/>
      <c r="FF203" s="49"/>
      <c r="FG203" s="49"/>
      <c r="FH203" s="49"/>
      <c r="FI203" s="49"/>
      <c r="FJ203" s="49"/>
      <c r="FK203" s="49"/>
      <c r="FL203" s="49"/>
      <c r="FM203" s="49"/>
      <c r="FN203" s="49"/>
      <c r="FO203" s="49"/>
      <c r="FP203" s="49"/>
      <c r="FQ203" s="49"/>
      <c r="FR203" s="49"/>
      <c r="FS203" s="49"/>
      <c r="FT203" s="49"/>
      <c r="FU203" s="49"/>
      <c r="FV203" s="49"/>
      <c r="FW203" s="49"/>
      <c r="FX203" s="49"/>
      <c r="FY203" s="49"/>
      <c r="FZ203" s="49"/>
      <c r="GA203" s="49"/>
      <c r="GB203" s="49"/>
      <c r="GC203" s="49"/>
      <c r="GD203" s="49"/>
      <c r="GE203" s="49"/>
      <c r="GF203" s="49"/>
      <c r="GG203" s="49"/>
      <c r="GH203" s="49"/>
      <c r="GI203" s="49"/>
      <c r="GJ203" s="49"/>
      <c r="GK203" s="49"/>
      <c r="GL203" s="49"/>
      <c r="GM203" s="49"/>
      <c r="GN203" s="49"/>
      <c r="GO203" s="49"/>
      <c r="GP203" s="49"/>
      <c r="GQ203" s="49"/>
      <c r="GR203" s="49"/>
      <c r="GS203" s="49"/>
      <c r="GT203" s="49"/>
      <c r="GU203" s="49"/>
      <c r="GV203" s="49"/>
      <c r="GW203" s="49"/>
      <c r="GX203" s="49"/>
      <c r="GY203" s="49"/>
      <c r="GZ203" s="49"/>
      <c r="HA203" s="49"/>
      <c r="HB203" s="49"/>
      <c r="HC203" s="49"/>
      <c r="HD203" s="49"/>
      <c r="HE203" s="49"/>
      <c r="HF203" s="49"/>
      <c r="HG203" s="49"/>
      <c r="HH203" s="49"/>
      <c r="HI203" s="49"/>
      <c r="HJ203" s="49"/>
      <c r="HK203" s="49"/>
      <c r="HL203" s="49"/>
      <c r="HM203" s="49"/>
      <c r="HN203" s="49"/>
      <c r="HO203" s="49"/>
      <c r="HP203" s="49"/>
      <c r="HQ203" s="49"/>
      <c r="HR203" s="49"/>
      <c r="HS203" s="49"/>
      <c r="HT203" s="49"/>
      <c r="HU203" s="49"/>
      <c r="HV203" s="49"/>
      <c r="HW203" s="49"/>
      <c r="HX203" s="49"/>
      <c r="HY203" s="49"/>
      <c r="HZ203" s="49"/>
      <c r="IA203" s="49"/>
      <c r="IB203" s="49"/>
      <c r="IC203" s="49"/>
      <c r="ID203" s="49"/>
      <c r="IE203" s="49"/>
      <c r="IF203" s="49"/>
      <c r="IG203" s="49"/>
      <c r="IH203" s="49"/>
    </row>
    <row r="204" spans="1:242">
      <c r="A204" s="46"/>
      <c r="B204" s="73" t="s">
        <v>347</v>
      </c>
      <c r="C204" s="97"/>
      <c r="D204" s="96">
        <v>16941000</v>
      </c>
      <c r="E204" s="96">
        <v>16647000</v>
      </c>
      <c r="F204" s="96">
        <v>8730700</v>
      </c>
      <c r="G204" s="97">
        <v>3572280</v>
      </c>
      <c r="H204" s="97">
        <v>3572280</v>
      </c>
      <c r="I204" s="48"/>
      <c r="J204" s="48"/>
      <c r="K204" s="48"/>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c r="CT204" s="49"/>
      <c r="CU204" s="49"/>
      <c r="CV204" s="49"/>
      <c r="CW204" s="49"/>
      <c r="CX204" s="49"/>
      <c r="CY204" s="49"/>
      <c r="CZ204" s="49"/>
      <c r="DA204" s="49"/>
      <c r="DB204" s="49"/>
      <c r="DC204" s="49"/>
      <c r="DD204" s="49"/>
      <c r="DE204" s="49"/>
      <c r="DF204" s="49"/>
      <c r="DG204" s="49"/>
      <c r="DH204" s="49"/>
      <c r="DI204" s="49"/>
      <c r="DJ204" s="49"/>
      <c r="DK204" s="49"/>
      <c r="DL204" s="49"/>
      <c r="DM204" s="49"/>
      <c r="DN204" s="49"/>
      <c r="DO204" s="49"/>
      <c r="DP204" s="49"/>
      <c r="DQ204" s="49"/>
      <c r="DR204" s="49"/>
      <c r="DS204" s="49"/>
      <c r="DT204" s="49"/>
      <c r="DU204" s="49"/>
      <c r="DV204" s="49"/>
      <c r="DW204" s="49"/>
      <c r="DX204" s="49"/>
      <c r="DY204" s="49"/>
      <c r="DZ204" s="49"/>
      <c r="EA204" s="49"/>
      <c r="EB204" s="49"/>
      <c r="EC204" s="49"/>
      <c r="ED204" s="49"/>
      <c r="EE204" s="49"/>
      <c r="EF204" s="49"/>
      <c r="EG204" s="49"/>
      <c r="EH204" s="49"/>
      <c r="EI204" s="49"/>
      <c r="EJ204" s="49"/>
      <c r="EK204" s="49"/>
      <c r="EL204" s="49"/>
      <c r="EM204" s="49"/>
      <c r="EN204" s="49"/>
      <c r="EO204" s="49"/>
      <c r="EP204" s="49"/>
      <c r="EQ204" s="49"/>
      <c r="ER204" s="49"/>
      <c r="ES204" s="49"/>
      <c r="ET204" s="49"/>
      <c r="EU204" s="49"/>
      <c r="EV204" s="49"/>
      <c r="EW204" s="49"/>
      <c r="EX204" s="49"/>
      <c r="EY204" s="49"/>
      <c r="EZ204" s="49"/>
      <c r="FA204" s="49"/>
      <c r="FB204" s="49"/>
      <c r="FC204" s="49"/>
      <c r="FD204" s="49"/>
      <c r="FE204" s="49"/>
      <c r="FF204" s="49"/>
      <c r="FG204" s="49"/>
      <c r="FH204" s="49"/>
      <c r="FI204" s="49"/>
      <c r="FJ204" s="49"/>
      <c r="FK204" s="49"/>
      <c r="FL204" s="49"/>
      <c r="FM204" s="49"/>
      <c r="FN204" s="49"/>
      <c r="FO204" s="49"/>
      <c r="FP204" s="49"/>
      <c r="FQ204" s="49"/>
      <c r="FR204" s="49"/>
      <c r="FS204" s="49"/>
      <c r="FT204" s="49"/>
      <c r="FU204" s="49"/>
      <c r="FV204" s="49"/>
      <c r="FW204" s="49"/>
      <c r="FX204" s="49"/>
      <c r="FY204" s="49"/>
      <c r="FZ204" s="49"/>
      <c r="GA204" s="49"/>
      <c r="GB204" s="49"/>
      <c r="GC204" s="49"/>
      <c r="GD204" s="49"/>
      <c r="GE204" s="49"/>
      <c r="GF204" s="49"/>
      <c r="GG204" s="49"/>
      <c r="GH204" s="49"/>
      <c r="GI204" s="49"/>
      <c r="GJ204" s="49"/>
      <c r="GK204" s="49"/>
      <c r="GL204" s="49"/>
      <c r="GM204" s="49"/>
      <c r="GN204" s="49"/>
      <c r="GO204" s="49"/>
      <c r="GP204" s="49"/>
      <c r="GQ204" s="49"/>
      <c r="GR204" s="49"/>
      <c r="GS204" s="49"/>
      <c r="GT204" s="49"/>
      <c r="GU204" s="49"/>
      <c r="GV204" s="49"/>
      <c r="GW204" s="49"/>
      <c r="GX204" s="49"/>
      <c r="GY204" s="49"/>
      <c r="GZ204" s="49"/>
      <c r="HA204" s="49"/>
      <c r="HB204" s="49"/>
      <c r="HC204" s="49"/>
      <c r="HD204" s="49"/>
      <c r="HE204" s="49"/>
      <c r="HF204" s="49"/>
      <c r="HG204" s="49"/>
      <c r="HH204" s="49"/>
      <c r="HI204" s="49"/>
      <c r="HJ204" s="49"/>
      <c r="HK204" s="49"/>
      <c r="HL204" s="49"/>
      <c r="HM204" s="49"/>
      <c r="HN204" s="49"/>
      <c r="HO204" s="49"/>
      <c r="HP204" s="49"/>
      <c r="HQ204" s="49"/>
      <c r="HR204" s="49"/>
      <c r="HS204" s="49"/>
      <c r="HT204" s="49"/>
      <c r="HU204" s="49"/>
      <c r="HV204" s="49"/>
      <c r="HW204" s="49"/>
      <c r="HX204" s="49"/>
      <c r="HY204" s="49"/>
      <c r="HZ204" s="49"/>
      <c r="IA204" s="49"/>
      <c r="IB204" s="49"/>
      <c r="IC204" s="49"/>
      <c r="ID204" s="49"/>
      <c r="IE204" s="49"/>
      <c r="IF204" s="49"/>
      <c r="IG204" s="49"/>
      <c r="IH204" s="49"/>
    </row>
    <row r="205" spans="1:242" ht="60">
      <c r="A205" s="46"/>
      <c r="B205" s="73" t="s">
        <v>349</v>
      </c>
      <c r="C205" s="97"/>
      <c r="D205" s="96">
        <v>1610</v>
      </c>
      <c r="E205" s="96">
        <v>1610</v>
      </c>
      <c r="F205" s="96">
        <v>1610</v>
      </c>
      <c r="G205" s="97">
        <v>1610</v>
      </c>
      <c r="H205" s="97">
        <v>1610</v>
      </c>
      <c r="I205" s="48"/>
      <c r="J205" s="48"/>
      <c r="K205" s="48"/>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49"/>
      <c r="DD205" s="49"/>
      <c r="DE205" s="49"/>
      <c r="DF205" s="49"/>
      <c r="DG205" s="49"/>
      <c r="DH205" s="49"/>
      <c r="DI205" s="49"/>
      <c r="DJ205" s="49"/>
      <c r="DK205" s="49"/>
      <c r="DL205" s="49"/>
      <c r="DM205" s="49"/>
      <c r="DN205" s="49"/>
      <c r="DO205" s="49"/>
      <c r="DP205" s="49"/>
      <c r="DQ205" s="49"/>
      <c r="DR205" s="49"/>
      <c r="DS205" s="49"/>
      <c r="DT205" s="49"/>
      <c r="DU205" s="49"/>
      <c r="DV205" s="49"/>
      <c r="DW205" s="49"/>
      <c r="DX205" s="49"/>
      <c r="DY205" s="49"/>
      <c r="DZ205" s="49"/>
      <c r="EA205" s="49"/>
      <c r="EB205" s="49"/>
      <c r="EC205" s="49"/>
      <c r="ED205" s="49"/>
      <c r="EE205" s="49"/>
      <c r="EF205" s="49"/>
      <c r="EG205" s="49"/>
      <c r="EH205" s="49"/>
      <c r="EI205" s="49"/>
      <c r="EJ205" s="49"/>
      <c r="EK205" s="49"/>
      <c r="EL205" s="49"/>
      <c r="EM205" s="49"/>
      <c r="EN205" s="49"/>
      <c r="EO205" s="49"/>
      <c r="EP205" s="49"/>
      <c r="EQ205" s="49"/>
      <c r="ER205" s="49"/>
      <c r="ES205" s="49"/>
      <c r="ET205" s="49"/>
      <c r="EU205" s="49"/>
      <c r="EV205" s="49"/>
      <c r="EW205" s="49"/>
      <c r="EX205" s="49"/>
      <c r="EY205" s="49"/>
      <c r="EZ205" s="49"/>
      <c r="FA205" s="49"/>
      <c r="FB205" s="49"/>
      <c r="FC205" s="49"/>
      <c r="FD205" s="49"/>
      <c r="FE205" s="49"/>
      <c r="FF205" s="49"/>
      <c r="FG205" s="49"/>
      <c r="FH205" s="49"/>
      <c r="FI205" s="49"/>
      <c r="FJ205" s="49"/>
      <c r="FK205" s="49"/>
      <c r="FL205" s="49"/>
      <c r="FM205" s="49"/>
      <c r="FN205" s="49"/>
      <c r="FO205" s="49"/>
      <c r="FP205" s="49"/>
      <c r="FQ205" s="49"/>
      <c r="FR205" s="49"/>
      <c r="FS205" s="49"/>
      <c r="FT205" s="49"/>
      <c r="FU205" s="49"/>
      <c r="FV205" s="49"/>
      <c r="FW205" s="49"/>
      <c r="FX205" s="49"/>
      <c r="FY205" s="49"/>
      <c r="FZ205" s="49"/>
      <c r="GA205" s="49"/>
      <c r="GB205" s="49"/>
      <c r="GC205" s="49"/>
      <c r="GD205" s="49"/>
      <c r="GE205" s="49"/>
      <c r="GF205" s="49"/>
      <c r="GG205" s="49"/>
      <c r="GH205" s="49"/>
      <c r="GI205" s="49"/>
      <c r="GJ205" s="49"/>
      <c r="GK205" s="49"/>
      <c r="GL205" s="49"/>
      <c r="GM205" s="49"/>
      <c r="GN205" s="49"/>
      <c r="GO205" s="49"/>
      <c r="GP205" s="49"/>
      <c r="GQ205" s="49"/>
      <c r="GR205" s="49"/>
      <c r="GS205" s="49"/>
      <c r="GT205" s="49"/>
      <c r="GU205" s="49"/>
      <c r="GV205" s="49"/>
      <c r="GW205" s="49"/>
      <c r="GX205" s="49"/>
      <c r="GY205" s="49"/>
      <c r="GZ205" s="49"/>
      <c r="HA205" s="49"/>
      <c r="HB205" s="49"/>
      <c r="HC205" s="49"/>
      <c r="HD205" s="49"/>
      <c r="HE205" s="49"/>
      <c r="HF205" s="49"/>
      <c r="HG205" s="49"/>
      <c r="HH205" s="49"/>
      <c r="HI205" s="49"/>
      <c r="HJ205" s="49"/>
      <c r="HK205" s="49"/>
      <c r="HL205" s="49"/>
      <c r="HM205" s="49"/>
      <c r="HN205" s="49"/>
      <c r="HO205" s="49"/>
      <c r="HP205" s="49"/>
      <c r="HQ205" s="49"/>
      <c r="HR205" s="49"/>
      <c r="HS205" s="49"/>
      <c r="HT205" s="49"/>
      <c r="HU205" s="49"/>
      <c r="HV205" s="49"/>
      <c r="HW205" s="49"/>
      <c r="HX205" s="49"/>
      <c r="HY205" s="49"/>
      <c r="HZ205" s="49"/>
      <c r="IA205" s="49"/>
      <c r="IB205" s="49"/>
      <c r="IC205" s="49"/>
      <c r="ID205" s="49"/>
      <c r="IE205" s="49"/>
      <c r="IF205" s="49"/>
      <c r="IG205" s="49"/>
      <c r="IH205" s="49"/>
    </row>
    <row r="206" spans="1:242">
      <c r="A206" s="46"/>
      <c r="B206" s="73" t="s">
        <v>478</v>
      </c>
      <c r="C206" s="97"/>
      <c r="D206" s="96"/>
      <c r="E206" s="96"/>
      <c r="F206" s="96"/>
      <c r="G206" s="97"/>
      <c r="H206" s="97"/>
      <c r="I206" s="48"/>
      <c r="J206" s="48"/>
      <c r="K206" s="48"/>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c r="DP206" s="49"/>
      <c r="DQ206" s="49"/>
      <c r="DR206" s="49"/>
      <c r="DS206" s="49"/>
      <c r="DT206" s="49"/>
      <c r="DU206" s="49"/>
      <c r="DV206" s="49"/>
      <c r="DW206" s="49"/>
      <c r="DX206" s="49"/>
      <c r="DY206" s="49"/>
      <c r="DZ206" s="49"/>
      <c r="EA206" s="49"/>
      <c r="EB206" s="49"/>
      <c r="EC206" s="49"/>
      <c r="ED206" s="49"/>
      <c r="EE206" s="49"/>
      <c r="EF206" s="49"/>
      <c r="EG206" s="49"/>
      <c r="EH206" s="49"/>
      <c r="EI206" s="49"/>
      <c r="EJ206" s="49"/>
      <c r="EK206" s="49"/>
      <c r="EL206" s="49"/>
      <c r="EM206" s="49"/>
      <c r="EN206" s="49"/>
      <c r="EO206" s="49"/>
      <c r="EP206" s="49"/>
      <c r="EQ206" s="49"/>
      <c r="ER206" s="49"/>
      <c r="ES206" s="49"/>
      <c r="ET206" s="49"/>
      <c r="EU206" s="49"/>
      <c r="EV206" s="49"/>
      <c r="EW206" s="49"/>
      <c r="EX206" s="49"/>
      <c r="EY206" s="49"/>
      <c r="EZ206" s="49"/>
      <c r="FA206" s="49"/>
      <c r="FB206" s="49"/>
      <c r="FC206" s="49"/>
      <c r="FD206" s="49"/>
      <c r="FE206" s="49"/>
      <c r="FF206" s="49"/>
      <c r="FG206" s="49"/>
      <c r="FH206" s="49"/>
      <c r="FI206" s="49"/>
      <c r="FJ206" s="49"/>
      <c r="FK206" s="49"/>
      <c r="FL206" s="49"/>
      <c r="FM206" s="49"/>
      <c r="FN206" s="49"/>
      <c r="FO206" s="49"/>
      <c r="FP206" s="49"/>
      <c r="FQ206" s="49"/>
      <c r="FR206" s="49"/>
      <c r="FS206" s="49"/>
      <c r="FT206" s="49"/>
      <c r="FU206" s="49"/>
      <c r="FV206" s="49"/>
      <c r="FW206" s="49"/>
      <c r="FX206" s="49"/>
      <c r="FY206" s="49"/>
      <c r="FZ206" s="49"/>
      <c r="GA206" s="49"/>
      <c r="GB206" s="49"/>
      <c r="GC206" s="49"/>
      <c r="GD206" s="49"/>
      <c r="GE206" s="49"/>
      <c r="GF206" s="49"/>
      <c r="GG206" s="49"/>
      <c r="GH206" s="49"/>
      <c r="GI206" s="49"/>
      <c r="GJ206" s="49"/>
      <c r="GK206" s="49"/>
      <c r="GL206" s="49"/>
      <c r="GM206" s="49"/>
      <c r="GN206" s="49"/>
      <c r="GO206" s="49"/>
      <c r="GP206" s="49"/>
      <c r="GQ206" s="49"/>
      <c r="GR206" s="49"/>
      <c r="GS206" s="49"/>
      <c r="GT206" s="49"/>
      <c r="GU206" s="49"/>
      <c r="GV206" s="49"/>
      <c r="GW206" s="49"/>
      <c r="GX206" s="49"/>
      <c r="GY206" s="49"/>
      <c r="GZ206" s="49"/>
      <c r="HA206" s="49"/>
      <c r="HB206" s="49"/>
      <c r="HC206" s="49"/>
      <c r="HD206" s="49"/>
      <c r="HE206" s="49"/>
      <c r="HF206" s="49"/>
      <c r="HG206" s="49"/>
      <c r="HH206" s="49"/>
      <c r="HI206" s="49"/>
      <c r="HJ206" s="49"/>
      <c r="HK206" s="49"/>
      <c r="HL206" s="49"/>
      <c r="HM206" s="49"/>
      <c r="HN206" s="49"/>
      <c r="HO206" s="49"/>
      <c r="HP206" s="49"/>
      <c r="HQ206" s="49"/>
      <c r="HR206" s="49"/>
      <c r="HS206" s="49"/>
      <c r="HT206" s="49"/>
      <c r="HU206" s="49"/>
      <c r="HV206" s="49"/>
      <c r="HW206" s="49"/>
      <c r="HX206" s="49"/>
      <c r="HY206" s="49"/>
      <c r="HZ206" s="49"/>
      <c r="IA206" s="49"/>
      <c r="IB206" s="49"/>
      <c r="IC206" s="49"/>
      <c r="ID206" s="49"/>
      <c r="IE206" s="49"/>
      <c r="IF206" s="49"/>
      <c r="IG206" s="49"/>
      <c r="IH206" s="49"/>
    </row>
    <row r="207" spans="1:242" ht="30">
      <c r="A207" s="46"/>
      <c r="B207" s="73" t="s">
        <v>465</v>
      </c>
      <c r="C207" s="97"/>
      <c r="D207" s="96"/>
      <c r="E207" s="96"/>
      <c r="F207" s="96"/>
      <c r="G207" s="97"/>
      <c r="H207" s="97"/>
      <c r="I207" s="48"/>
      <c r="J207" s="48"/>
      <c r="K207" s="48"/>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c r="DP207" s="49"/>
      <c r="DQ207" s="49"/>
      <c r="DR207" s="49"/>
      <c r="DS207" s="49"/>
      <c r="DT207" s="49"/>
      <c r="DU207" s="49"/>
      <c r="DV207" s="49"/>
      <c r="DW207" s="49"/>
      <c r="DX207" s="49"/>
      <c r="DY207" s="49"/>
      <c r="DZ207" s="49"/>
      <c r="EA207" s="49"/>
      <c r="EB207" s="49"/>
      <c r="EC207" s="49"/>
      <c r="ED207" s="49"/>
      <c r="EE207" s="49"/>
      <c r="EF207" s="49"/>
      <c r="EG207" s="49"/>
      <c r="EH207" s="49"/>
      <c r="EI207" s="49"/>
      <c r="EJ207" s="49"/>
      <c r="EK207" s="49"/>
      <c r="EL207" s="49"/>
      <c r="EM207" s="49"/>
      <c r="EN207" s="49"/>
      <c r="EO207" s="49"/>
      <c r="EP207" s="49"/>
      <c r="EQ207" s="49"/>
      <c r="ER207" s="49"/>
      <c r="ES207" s="49"/>
      <c r="ET207" s="49"/>
      <c r="EU207" s="49"/>
      <c r="EV207" s="49"/>
      <c r="EW207" s="49"/>
      <c r="EX207" s="49"/>
      <c r="EY207" s="49"/>
      <c r="EZ207" s="49"/>
      <c r="FA207" s="49"/>
      <c r="FB207" s="49"/>
      <c r="FC207" s="49"/>
      <c r="FD207" s="49"/>
      <c r="FE207" s="49"/>
      <c r="FF207" s="49"/>
      <c r="FG207" s="49"/>
      <c r="FH207" s="49"/>
      <c r="FI207" s="49"/>
      <c r="FJ207" s="49"/>
      <c r="FK207" s="49"/>
      <c r="FL207" s="49"/>
      <c r="FM207" s="49"/>
      <c r="FN207" s="49"/>
      <c r="FO207" s="49"/>
      <c r="FP207" s="49"/>
      <c r="FQ207" s="49"/>
      <c r="FR207" s="49"/>
      <c r="FS207" s="49"/>
      <c r="FT207" s="49"/>
      <c r="FU207" s="49"/>
      <c r="FV207" s="49"/>
      <c r="FW207" s="49"/>
      <c r="FX207" s="49"/>
      <c r="FY207" s="49"/>
      <c r="FZ207" s="49"/>
      <c r="GA207" s="49"/>
      <c r="GB207" s="49"/>
      <c r="GC207" s="49"/>
      <c r="GD207" s="49"/>
      <c r="GE207" s="49"/>
      <c r="GF207" s="49"/>
      <c r="GG207" s="49"/>
      <c r="GH207" s="49"/>
      <c r="GI207" s="49"/>
      <c r="GJ207" s="49"/>
      <c r="GK207" s="49"/>
      <c r="GL207" s="49"/>
      <c r="GM207" s="49"/>
      <c r="GN207" s="49"/>
      <c r="GO207" s="49"/>
      <c r="GP207" s="49"/>
      <c r="GQ207" s="49"/>
      <c r="GR207" s="49"/>
      <c r="GS207" s="49"/>
      <c r="GT207" s="49"/>
      <c r="GU207" s="49"/>
      <c r="GV207" s="49"/>
      <c r="GW207" s="49"/>
      <c r="GX207" s="49"/>
      <c r="GY207" s="49"/>
      <c r="GZ207" s="49"/>
      <c r="HA207" s="49"/>
      <c r="HB207" s="49"/>
      <c r="HC207" s="49"/>
      <c r="HD207" s="49"/>
      <c r="HE207" s="49"/>
      <c r="HF207" s="49"/>
      <c r="HG207" s="49"/>
      <c r="HH207" s="49"/>
      <c r="HI207" s="49"/>
      <c r="HJ207" s="49"/>
      <c r="HK207" s="49"/>
      <c r="HL207" s="49"/>
      <c r="HM207" s="49"/>
      <c r="HN207" s="49"/>
      <c r="HO207" s="49"/>
      <c r="HP207" s="49"/>
      <c r="HQ207" s="49"/>
      <c r="HR207" s="49"/>
      <c r="HS207" s="49"/>
      <c r="HT207" s="49"/>
      <c r="HU207" s="49"/>
      <c r="HV207" s="49"/>
      <c r="HW207" s="49"/>
      <c r="HX207" s="49"/>
      <c r="HY207" s="49"/>
      <c r="HZ207" s="49"/>
      <c r="IA207" s="49"/>
      <c r="IB207" s="49"/>
      <c r="IC207" s="49"/>
      <c r="ID207" s="49"/>
      <c r="IE207" s="49"/>
      <c r="IF207" s="49"/>
      <c r="IG207" s="49"/>
      <c r="IH207" s="49"/>
    </row>
    <row r="208" spans="1:242">
      <c r="A208" s="46"/>
      <c r="B208" s="73" t="s">
        <v>498</v>
      </c>
      <c r="C208" s="97"/>
      <c r="D208" s="96"/>
      <c r="E208" s="96"/>
      <c r="F208" s="96"/>
      <c r="G208" s="97"/>
      <c r="H208" s="97"/>
      <c r="I208" s="48"/>
      <c r="J208" s="48"/>
      <c r="K208" s="48"/>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c r="CT208" s="49"/>
      <c r="CU208" s="49"/>
      <c r="CV208" s="49"/>
      <c r="CW208" s="49"/>
      <c r="CX208" s="49"/>
      <c r="CY208" s="49"/>
      <c r="CZ208" s="49"/>
      <c r="DA208" s="49"/>
      <c r="DB208" s="49"/>
      <c r="DC208" s="49"/>
      <c r="DD208" s="49"/>
      <c r="DE208" s="49"/>
      <c r="DF208" s="49"/>
      <c r="DG208" s="49"/>
      <c r="DH208" s="49"/>
      <c r="DI208" s="49"/>
      <c r="DJ208" s="49"/>
      <c r="DK208" s="49"/>
      <c r="DL208" s="49"/>
      <c r="DM208" s="49"/>
      <c r="DN208" s="49"/>
      <c r="DO208" s="49"/>
      <c r="DP208" s="49"/>
      <c r="DQ208" s="49"/>
      <c r="DR208" s="49"/>
      <c r="DS208" s="49"/>
      <c r="DT208" s="49"/>
      <c r="DU208" s="49"/>
      <c r="DV208" s="49"/>
      <c r="DW208" s="49"/>
      <c r="DX208" s="49"/>
      <c r="DY208" s="49"/>
      <c r="DZ208" s="49"/>
      <c r="EA208" s="49"/>
      <c r="EB208" s="49"/>
      <c r="EC208" s="49"/>
      <c r="ED208" s="49"/>
      <c r="EE208" s="49"/>
      <c r="EF208" s="49"/>
      <c r="EG208" s="49"/>
      <c r="EH208" s="49"/>
      <c r="EI208" s="49"/>
      <c r="EJ208" s="49"/>
      <c r="EK208" s="49"/>
      <c r="EL208" s="49"/>
      <c r="EM208" s="49"/>
      <c r="EN208" s="49"/>
      <c r="EO208" s="49"/>
      <c r="EP208" s="49"/>
      <c r="EQ208" s="49"/>
      <c r="ER208" s="49"/>
      <c r="ES208" s="49"/>
      <c r="ET208" s="49"/>
      <c r="EU208" s="49"/>
      <c r="EV208" s="49"/>
      <c r="EW208" s="49"/>
      <c r="EX208" s="49"/>
      <c r="EY208" s="49"/>
      <c r="EZ208" s="49"/>
      <c r="FA208" s="49"/>
      <c r="FB208" s="49"/>
      <c r="FC208" s="49"/>
      <c r="FD208" s="49"/>
      <c r="FE208" s="49"/>
      <c r="FF208" s="49"/>
      <c r="FG208" s="49"/>
      <c r="FH208" s="49"/>
      <c r="FI208" s="49"/>
      <c r="FJ208" s="49"/>
      <c r="FK208" s="49"/>
      <c r="FL208" s="49"/>
      <c r="FM208" s="49"/>
      <c r="FN208" s="49"/>
      <c r="FO208" s="49"/>
      <c r="FP208" s="49"/>
      <c r="FQ208" s="49"/>
      <c r="FR208" s="49"/>
      <c r="FS208" s="49"/>
      <c r="FT208" s="49"/>
      <c r="FU208" s="49"/>
      <c r="FV208" s="49"/>
      <c r="FW208" s="49"/>
      <c r="FX208" s="49"/>
      <c r="FY208" s="49"/>
      <c r="FZ208" s="49"/>
      <c r="GA208" s="49"/>
      <c r="GB208" s="49"/>
      <c r="GC208" s="49"/>
      <c r="GD208" s="49"/>
      <c r="GE208" s="49"/>
      <c r="GF208" s="49"/>
      <c r="GG208" s="49"/>
      <c r="GH208" s="49"/>
      <c r="GI208" s="49"/>
      <c r="GJ208" s="49"/>
      <c r="GK208" s="49"/>
      <c r="GL208" s="49"/>
      <c r="GM208" s="49"/>
      <c r="GN208" s="49"/>
      <c r="GO208" s="49"/>
      <c r="GP208" s="49"/>
      <c r="GQ208" s="49"/>
      <c r="GR208" s="49"/>
      <c r="GS208" s="49"/>
      <c r="GT208" s="49"/>
      <c r="GU208" s="49"/>
      <c r="GV208" s="49"/>
      <c r="GW208" s="49"/>
      <c r="GX208" s="49"/>
      <c r="GY208" s="49"/>
      <c r="GZ208" s="49"/>
      <c r="HA208" s="49"/>
      <c r="HB208" s="49"/>
      <c r="HC208" s="49"/>
      <c r="HD208" s="49"/>
      <c r="HE208" s="49"/>
      <c r="HF208" s="49"/>
      <c r="HG208" s="49"/>
      <c r="HH208" s="49"/>
      <c r="HI208" s="49"/>
      <c r="HJ208" s="49"/>
      <c r="HK208" s="49"/>
      <c r="HL208" s="49"/>
      <c r="HM208" s="49"/>
      <c r="HN208" s="49"/>
      <c r="HO208" s="49"/>
      <c r="HP208" s="49"/>
      <c r="HQ208" s="49"/>
      <c r="HR208" s="49"/>
      <c r="HS208" s="49"/>
      <c r="HT208" s="49"/>
      <c r="HU208" s="49"/>
      <c r="HV208" s="49"/>
      <c r="HW208" s="49"/>
      <c r="HX208" s="49"/>
      <c r="HY208" s="49"/>
      <c r="HZ208" s="49"/>
      <c r="IA208" s="49"/>
      <c r="IB208" s="49"/>
      <c r="IC208" s="49"/>
      <c r="ID208" s="49"/>
      <c r="IE208" s="49"/>
      <c r="IF208" s="49"/>
      <c r="IG208" s="49"/>
      <c r="IH208" s="49"/>
    </row>
    <row r="209" spans="1:242">
      <c r="A209" s="46"/>
      <c r="B209" s="54" t="s">
        <v>340</v>
      </c>
      <c r="C209" s="97"/>
      <c r="D209" s="96"/>
      <c r="E209" s="96"/>
      <c r="F209" s="96"/>
      <c r="G209" s="53"/>
      <c r="H209" s="53"/>
      <c r="I209" s="48"/>
      <c r="J209" s="48"/>
      <c r="K209" s="48"/>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IH209" s="49"/>
    </row>
    <row r="210" spans="1:242">
      <c r="A210" s="46" t="s">
        <v>402</v>
      </c>
      <c r="B210" s="74" t="s">
        <v>403</v>
      </c>
      <c r="C210" s="97">
        <f>+C211+C212+C213+C214</f>
        <v>0</v>
      </c>
      <c r="D210" s="97">
        <f t="shared" ref="D210:H210" si="71">+D211+D212+D213+D214</f>
        <v>4572000</v>
      </c>
      <c r="E210" s="97">
        <f t="shared" si="71"/>
        <v>4531000</v>
      </c>
      <c r="F210" s="97">
        <f t="shared" si="71"/>
        <v>2402950</v>
      </c>
      <c r="G210" s="97">
        <f t="shared" si="71"/>
        <v>998340</v>
      </c>
      <c r="H210" s="97">
        <f t="shared" si="71"/>
        <v>998340</v>
      </c>
      <c r="I210" s="48"/>
      <c r="J210" s="48"/>
      <c r="K210" s="48"/>
      <c r="L210" s="49"/>
      <c r="IH210" s="49"/>
    </row>
    <row r="211" spans="1:242">
      <c r="A211" s="46"/>
      <c r="B211" s="59" t="s">
        <v>394</v>
      </c>
      <c r="C211" s="97"/>
      <c r="D211" s="96">
        <v>4572000</v>
      </c>
      <c r="E211" s="96">
        <v>4531000</v>
      </c>
      <c r="F211" s="96">
        <v>2402950</v>
      </c>
      <c r="G211" s="75">
        <v>998340</v>
      </c>
      <c r="H211" s="75">
        <v>998340</v>
      </c>
      <c r="I211" s="48"/>
      <c r="J211" s="48"/>
      <c r="K211" s="48"/>
      <c r="L211" s="49"/>
      <c r="M211" s="75"/>
      <c r="N211" s="75"/>
      <c r="O211" s="75"/>
      <c r="P211" s="75"/>
      <c r="Q211" s="75"/>
      <c r="R211" s="75"/>
      <c r="S211" s="75"/>
      <c r="T211" s="75"/>
      <c r="U211" s="75"/>
      <c r="V211" s="75"/>
      <c r="W211" s="75"/>
      <c r="X211" s="75"/>
      <c r="Y211" s="75"/>
      <c r="IH211" s="49"/>
    </row>
    <row r="212" spans="1:242" ht="30">
      <c r="A212" s="46"/>
      <c r="B212" s="59" t="s">
        <v>404</v>
      </c>
      <c r="C212" s="97"/>
      <c r="D212" s="96"/>
      <c r="E212" s="96"/>
      <c r="F212" s="96"/>
      <c r="G212" s="75"/>
      <c r="H212" s="75"/>
      <c r="I212" s="48"/>
      <c r="J212" s="48"/>
      <c r="K212" s="48"/>
      <c r="L212" s="49"/>
      <c r="M212" s="38"/>
      <c r="N212" s="38"/>
      <c r="O212" s="38"/>
      <c r="P212" s="38"/>
      <c r="Q212" s="38"/>
      <c r="R212" s="38"/>
      <c r="S212" s="38"/>
      <c r="T212" s="38"/>
      <c r="U212" s="38"/>
      <c r="V212" s="38"/>
      <c r="W212" s="38"/>
      <c r="X212" s="38"/>
      <c r="Y212" s="38"/>
      <c r="IH212" s="49"/>
    </row>
    <row r="213" spans="1:242" ht="60">
      <c r="A213" s="46"/>
      <c r="B213" s="59" t="s">
        <v>349</v>
      </c>
      <c r="C213" s="97"/>
      <c r="D213" s="96"/>
      <c r="E213" s="96"/>
      <c r="F213" s="96"/>
      <c r="G213" s="75"/>
      <c r="H213" s="75"/>
      <c r="I213" s="48"/>
      <c r="J213" s="48"/>
      <c r="K213" s="48"/>
      <c r="L213" s="49"/>
      <c r="M213" s="38"/>
      <c r="N213" s="38"/>
      <c r="O213" s="38"/>
      <c r="P213" s="38"/>
      <c r="Q213" s="38"/>
      <c r="R213" s="38"/>
      <c r="S213" s="38"/>
      <c r="T213" s="38"/>
      <c r="U213" s="38"/>
      <c r="V213" s="38"/>
      <c r="W213" s="38"/>
      <c r="X213" s="38"/>
      <c r="Y213" s="38"/>
    </row>
    <row r="214" spans="1:242">
      <c r="A214" s="46"/>
      <c r="B214" s="59" t="s">
        <v>478</v>
      </c>
      <c r="C214" s="97"/>
      <c r="D214" s="96"/>
      <c r="E214" s="96"/>
      <c r="F214" s="96"/>
      <c r="G214" s="75"/>
      <c r="H214" s="75"/>
      <c r="I214" s="48"/>
      <c r="J214" s="48"/>
      <c r="K214" s="48"/>
      <c r="L214" s="49"/>
      <c r="M214" s="38"/>
      <c r="N214" s="38"/>
      <c r="O214" s="38"/>
      <c r="P214" s="38"/>
      <c r="Q214" s="38"/>
      <c r="R214" s="38"/>
      <c r="S214" s="38"/>
      <c r="T214" s="38"/>
      <c r="U214" s="38"/>
      <c r="V214" s="38"/>
      <c r="W214" s="38"/>
      <c r="X214" s="38"/>
      <c r="Y214" s="38"/>
    </row>
    <row r="215" spans="1:242">
      <c r="A215" s="46"/>
      <c r="B215" s="54" t="s">
        <v>340</v>
      </c>
      <c r="C215" s="97"/>
      <c r="D215" s="96"/>
      <c r="E215" s="96"/>
      <c r="F215" s="96"/>
      <c r="G215" s="75"/>
      <c r="H215" s="75"/>
      <c r="I215" s="48"/>
      <c r="J215" s="48"/>
      <c r="K215" s="48"/>
      <c r="L215" s="49"/>
    </row>
    <row r="216" spans="1:242">
      <c r="A216" s="46" t="s">
        <v>405</v>
      </c>
      <c r="B216" s="74" t="s">
        <v>406</v>
      </c>
      <c r="C216" s="96">
        <f>+C217+C218+C223+C226+C220+C227+C219</f>
        <v>0</v>
      </c>
      <c r="D216" s="96">
        <f t="shared" ref="D216:H216" si="72">+D217+D218+D223+D226+D220+D227+D219</f>
        <v>17444040</v>
      </c>
      <c r="E216" s="96">
        <f t="shared" si="72"/>
        <v>16934340</v>
      </c>
      <c r="F216" s="96">
        <f t="shared" si="72"/>
        <v>8470860</v>
      </c>
      <c r="G216" s="96">
        <f t="shared" si="72"/>
        <v>3450953.14</v>
      </c>
      <c r="H216" s="96">
        <f t="shared" si="72"/>
        <v>3450953.14</v>
      </c>
      <c r="I216" s="48"/>
      <c r="J216" s="48"/>
      <c r="K216" s="48"/>
      <c r="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49"/>
      <c r="CW216" s="49"/>
      <c r="CX216" s="49"/>
      <c r="CY216" s="49"/>
      <c r="CZ216" s="49"/>
      <c r="DA216" s="49"/>
      <c r="DB216" s="49"/>
      <c r="DC216" s="49"/>
      <c r="DD216" s="49"/>
      <c r="DE216" s="49"/>
      <c r="DF216" s="49"/>
      <c r="DG216" s="49"/>
      <c r="DH216" s="49"/>
      <c r="DI216" s="49"/>
      <c r="DJ216" s="49"/>
      <c r="DK216" s="49"/>
      <c r="DL216" s="49"/>
      <c r="DM216" s="49"/>
      <c r="DN216" s="49"/>
      <c r="DO216" s="49"/>
      <c r="DP216" s="49"/>
      <c r="DQ216" s="49"/>
      <c r="DR216" s="49"/>
      <c r="DS216" s="49"/>
      <c r="DT216" s="49"/>
      <c r="DU216" s="49"/>
      <c r="DV216" s="49"/>
      <c r="DW216" s="49"/>
      <c r="DX216" s="49"/>
      <c r="DY216" s="49"/>
      <c r="DZ216" s="49"/>
      <c r="EA216" s="49"/>
      <c r="EB216" s="49"/>
      <c r="EC216" s="49"/>
      <c r="ED216" s="49"/>
      <c r="EE216" s="49"/>
      <c r="EF216" s="49"/>
      <c r="EG216" s="49"/>
      <c r="EH216" s="49"/>
      <c r="EI216" s="49"/>
      <c r="EJ216" s="49"/>
      <c r="EK216" s="49"/>
      <c r="EL216" s="49"/>
      <c r="EM216" s="49"/>
      <c r="EN216" s="49"/>
      <c r="EO216" s="49"/>
      <c r="EP216" s="49"/>
      <c r="EQ216" s="49"/>
      <c r="ER216" s="49"/>
      <c r="ES216" s="49"/>
      <c r="ET216" s="49"/>
      <c r="EU216" s="49"/>
      <c r="EV216" s="49"/>
      <c r="EW216" s="49"/>
      <c r="EX216" s="49"/>
      <c r="EY216" s="49"/>
      <c r="EZ216" s="49"/>
      <c r="FA216" s="49"/>
      <c r="FB216" s="49"/>
      <c r="FC216" s="49"/>
      <c r="FD216" s="49"/>
      <c r="FE216" s="49"/>
      <c r="FF216" s="49"/>
      <c r="FG216" s="49"/>
      <c r="FH216" s="49"/>
      <c r="FI216" s="49"/>
      <c r="FJ216" s="49"/>
      <c r="FK216" s="49"/>
      <c r="FL216" s="49"/>
      <c r="FM216" s="49"/>
      <c r="FN216" s="49"/>
      <c r="FO216" s="49"/>
      <c r="FP216" s="49"/>
      <c r="FQ216" s="49"/>
      <c r="FR216" s="49"/>
      <c r="FS216" s="49"/>
      <c r="FT216" s="49"/>
      <c r="FU216" s="49"/>
      <c r="FV216" s="49"/>
      <c r="FW216" s="49"/>
      <c r="FX216" s="49"/>
      <c r="FY216" s="49"/>
      <c r="FZ216" s="49"/>
      <c r="GA216" s="49"/>
      <c r="GB216" s="49"/>
      <c r="GC216" s="49"/>
      <c r="GD216" s="49"/>
      <c r="GE216" s="49"/>
      <c r="GF216" s="49"/>
      <c r="GG216" s="49"/>
      <c r="GH216" s="49"/>
      <c r="GI216" s="49"/>
      <c r="GJ216" s="49"/>
      <c r="GK216" s="49"/>
      <c r="GL216" s="49"/>
      <c r="GM216" s="49"/>
      <c r="GN216" s="49"/>
      <c r="GO216" s="49"/>
      <c r="GP216" s="49"/>
      <c r="GQ216" s="49"/>
      <c r="GR216" s="49"/>
      <c r="GS216" s="49"/>
      <c r="GT216" s="49"/>
      <c r="GU216" s="49"/>
      <c r="GV216" s="49"/>
      <c r="GW216" s="49"/>
      <c r="GX216" s="49"/>
      <c r="GY216" s="49"/>
      <c r="GZ216" s="49"/>
      <c r="HA216" s="49"/>
      <c r="HB216" s="49"/>
      <c r="HC216" s="49"/>
      <c r="HD216" s="49"/>
      <c r="HE216" s="49"/>
      <c r="HF216" s="49"/>
      <c r="HG216" s="49"/>
      <c r="HH216" s="49"/>
      <c r="HI216" s="49"/>
      <c r="HJ216" s="49"/>
      <c r="HK216" s="49"/>
      <c r="HL216" s="49"/>
      <c r="HM216" s="49"/>
      <c r="HN216" s="49"/>
      <c r="HO216" s="49"/>
      <c r="HP216" s="49"/>
      <c r="HQ216" s="49"/>
      <c r="HR216" s="49"/>
      <c r="HS216" s="49"/>
      <c r="HT216" s="49"/>
      <c r="HU216" s="49"/>
      <c r="HV216" s="49"/>
      <c r="HW216" s="49"/>
      <c r="HX216" s="49"/>
      <c r="HY216" s="49"/>
      <c r="HZ216" s="49"/>
      <c r="IA216" s="49"/>
      <c r="IB216" s="49"/>
      <c r="IC216" s="49"/>
      <c r="ID216" s="49"/>
      <c r="IE216" s="49"/>
      <c r="IF216" s="49"/>
      <c r="IG216" s="49"/>
    </row>
    <row r="217" spans="1:242">
      <c r="A217" s="46"/>
      <c r="B217" s="53" t="s">
        <v>407</v>
      </c>
      <c r="C217" s="97"/>
      <c r="D217" s="96">
        <v>17274000</v>
      </c>
      <c r="E217" s="96">
        <v>16735000</v>
      </c>
      <c r="F217" s="96">
        <v>8345780</v>
      </c>
      <c r="G217" s="75">
        <v>3412250</v>
      </c>
      <c r="H217" s="75">
        <v>3412250</v>
      </c>
      <c r="I217" s="48"/>
      <c r="J217" s="48"/>
      <c r="K217" s="48"/>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row>
    <row r="218" spans="1:242" ht="60">
      <c r="A218" s="46"/>
      <c r="B218" s="53" t="s">
        <v>349</v>
      </c>
      <c r="C218" s="97"/>
      <c r="D218" s="96">
        <v>1040</v>
      </c>
      <c r="E218" s="96">
        <v>1040</v>
      </c>
      <c r="F218" s="96">
        <v>1040</v>
      </c>
      <c r="G218" s="75">
        <v>1033.1400000000001</v>
      </c>
      <c r="H218" s="75">
        <v>1033.1400000000001</v>
      </c>
      <c r="I218" s="48"/>
      <c r="J218" s="48"/>
      <c r="K218" s="48"/>
      <c r="L218" s="49"/>
    </row>
    <row r="219" spans="1:242">
      <c r="A219" s="46"/>
      <c r="B219" s="53" t="s">
        <v>478</v>
      </c>
      <c r="C219" s="97"/>
      <c r="D219" s="96"/>
      <c r="E219" s="96"/>
      <c r="F219" s="96"/>
      <c r="G219" s="75"/>
      <c r="H219" s="75"/>
      <c r="I219" s="48"/>
      <c r="J219" s="48"/>
      <c r="K219" s="48"/>
      <c r="L219" s="49"/>
    </row>
    <row r="220" spans="1:242">
      <c r="A220" s="46"/>
      <c r="B220" s="53" t="s">
        <v>408</v>
      </c>
      <c r="C220" s="97">
        <f t="shared" ref="C220:H220" si="73">C221+C222</f>
        <v>0</v>
      </c>
      <c r="D220" s="97">
        <f t="shared" si="73"/>
        <v>168000</v>
      </c>
      <c r="E220" s="97">
        <f t="shared" si="73"/>
        <v>197300</v>
      </c>
      <c r="F220" s="97">
        <f t="shared" si="73"/>
        <v>123920</v>
      </c>
      <c r="G220" s="97">
        <f t="shared" si="73"/>
        <v>37670</v>
      </c>
      <c r="H220" s="97">
        <f t="shared" si="73"/>
        <v>37670</v>
      </c>
      <c r="I220" s="48"/>
      <c r="J220" s="48"/>
      <c r="K220" s="48"/>
      <c r="L220" s="49"/>
    </row>
    <row r="221" spans="1:242">
      <c r="A221" s="46"/>
      <c r="B221" s="53" t="s">
        <v>347</v>
      </c>
      <c r="C221" s="97"/>
      <c r="D221" s="96">
        <v>168000</v>
      </c>
      <c r="E221" s="96">
        <v>197300</v>
      </c>
      <c r="F221" s="96">
        <v>123920</v>
      </c>
      <c r="G221" s="75">
        <v>37670</v>
      </c>
      <c r="H221" s="75">
        <v>37670</v>
      </c>
      <c r="I221" s="48"/>
      <c r="J221" s="48"/>
      <c r="K221" s="48"/>
      <c r="L221" s="49"/>
    </row>
    <row r="222" spans="1:242" ht="60">
      <c r="A222" s="46"/>
      <c r="B222" s="53" t="s">
        <v>349</v>
      </c>
      <c r="C222" s="97"/>
      <c r="D222" s="96"/>
      <c r="E222" s="96"/>
      <c r="F222" s="96"/>
      <c r="G222" s="38">
        <v>0</v>
      </c>
      <c r="H222" s="75"/>
      <c r="I222" s="48"/>
      <c r="J222" s="48"/>
      <c r="K222" s="48"/>
      <c r="L222" s="49"/>
    </row>
    <row r="223" spans="1:242" ht="30">
      <c r="A223" s="46"/>
      <c r="B223" s="53" t="s">
        <v>409</v>
      </c>
      <c r="C223" s="97">
        <f t="shared" ref="C223:H223" si="74">C224+C225</f>
        <v>0</v>
      </c>
      <c r="D223" s="97">
        <f t="shared" si="74"/>
        <v>1000</v>
      </c>
      <c r="E223" s="97">
        <f t="shared" si="74"/>
        <v>1000</v>
      </c>
      <c r="F223" s="97">
        <f t="shared" si="74"/>
        <v>120</v>
      </c>
      <c r="G223" s="97">
        <f t="shared" si="74"/>
        <v>0</v>
      </c>
      <c r="H223" s="97">
        <f t="shared" si="74"/>
        <v>0</v>
      </c>
      <c r="I223" s="48"/>
      <c r="J223" s="48"/>
      <c r="K223" s="48"/>
      <c r="L223" s="49"/>
    </row>
    <row r="224" spans="1:242">
      <c r="A224" s="52"/>
      <c r="B224" s="53" t="s">
        <v>347</v>
      </c>
      <c r="C224" s="97"/>
      <c r="D224" s="96">
        <v>1000</v>
      </c>
      <c r="E224" s="96">
        <v>1000</v>
      </c>
      <c r="F224" s="96">
        <v>120</v>
      </c>
      <c r="G224" s="75"/>
      <c r="H224" s="75"/>
      <c r="I224" s="48"/>
      <c r="J224" s="48"/>
      <c r="K224" s="48"/>
      <c r="L224" s="49"/>
    </row>
    <row r="225" spans="1:242" ht="60">
      <c r="A225" s="52"/>
      <c r="B225" s="53" t="s">
        <v>349</v>
      </c>
      <c r="C225" s="97"/>
      <c r="D225" s="96"/>
      <c r="E225" s="96"/>
      <c r="F225" s="96"/>
      <c r="G225" s="75"/>
      <c r="H225" s="75"/>
      <c r="I225" s="48"/>
      <c r="J225" s="48"/>
      <c r="K225" s="48"/>
      <c r="L225" s="49"/>
      <c r="IH225" s="49"/>
    </row>
    <row r="226" spans="1:242" ht="30">
      <c r="A226" s="46"/>
      <c r="B226" s="53" t="s">
        <v>410</v>
      </c>
      <c r="C226" s="97"/>
      <c r="D226" s="96"/>
      <c r="E226" s="96"/>
      <c r="F226" s="96"/>
      <c r="G226" s="75"/>
      <c r="H226" s="75"/>
      <c r="I226" s="48"/>
      <c r="J226" s="48"/>
      <c r="K226" s="48"/>
      <c r="L226" s="49"/>
      <c r="IH226" s="49"/>
    </row>
    <row r="227" spans="1:242">
      <c r="A227" s="52"/>
      <c r="B227" s="53" t="s">
        <v>466</v>
      </c>
      <c r="C227" s="97"/>
      <c r="D227" s="96"/>
      <c r="E227" s="96"/>
      <c r="F227" s="96"/>
      <c r="G227" s="75"/>
      <c r="H227" s="75"/>
      <c r="I227" s="48"/>
      <c r="J227" s="48"/>
      <c r="K227" s="48"/>
      <c r="L227" s="49"/>
    </row>
    <row r="228" spans="1:242">
      <c r="A228" s="52"/>
      <c r="B228" s="54" t="s">
        <v>340</v>
      </c>
      <c r="C228" s="97"/>
      <c r="D228" s="96"/>
      <c r="E228" s="96"/>
      <c r="F228" s="96"/>
      <c r="G228" s="75">
        <v>-464.34</v>
      </c>
      <c r="H228" s="75">
        <v>-464.34</v>
      </c>
      <c r="I228" s="48"/>
      <c r="J228" s="48"/>
      <c r="K228" s="48"/>
      <c r="L228" s="49"/>
    </row>
    <row r="229" spans="1:242" ht="16.5" customHeight="1">
      <c r="A229" s="52" t="s">
        <v>411</v>
      </c>
      <c r="B229" s="74" t="s">
        <v>412</v>
      </c>
      <c r="C229" s="97">
        <f>+C230+C231+C232+C233</f>
        <v>0</v>
      </c>
      <c r="D229" s="97">
        <f t="shared" ref="D229:H229" si="75">+D230+D231+D232+D233</f>
        <v>7648800</v>
      </c>
      <c r="E229" s="97">
        <f t="shared" si="75"/>
        <v>7052800</v>
      </c>
      <c r="F229" s="97">
        <f t="shared" si="75"/>
        <v>4242390</v>
      </c>
      <c r="G229" s="97">
        <f t="shared" si="75"/>
        <v>1798880</v>
      </c>
      <c r="H229" s="97">
        <f t="shared" si="75"/>
        <v>1798880</v>
      </c>
      <c r="I229" s="48"/>
      <c r="J229" s="48"/>
      <c r="K229" s="48"/>
      <c r="L229" s="49"/>
    </row>
    <row r="230" spans="1:242">
      <c r="A230" s="52"/>
      <c r="B230" s="59" t="s">
        <v>394</v>
      </c>
      <c r="C230" s="97"/>
      <c r="D230" s="96">
        <v>7648000</v>
      </c>
      <c r="E230" s="96">
        <v>7052000</v>
      </c>
      <c r="F230" s="96">
        <v>4241590</v>
      </c>
      <c r="G230" s="75">
        <v>1798080</v>
      </c>
      <c r="H230" s="75">
        <v>1798080</v>
      </c>
      <c r="I230" s="48"/>
      <c r="J230" s="48"/>
      <c r="K230" s="48"/>
      <c r="L230" s="49"/>
    </row>
    <row r="231" spans="1:242" ht="30">
      <c r="A231" s="52"/>
      <c r="B231" s="59" t="s">
        <v>404</v>
      </c>
      <c r="C231" s="97"/>
      <c r="D231" s="96"/>
      <c r="E231" s="96"/>
      <c r="F231" s="96"/>
      <c r="G231" s="75"/>
      <c r="H231" s="75"/>
      <c r="I231" s="48"/>
      <c r="J231" s="48"/>
      <c r="K231" s="48"/>
      <c r="L231" s="49"/>
    </row>
    <row r="232" spans="1:242" ht="60">
      <c r="A232" s="52"/>
      <c r="B232" s="59" t="s">
        <v>349</v>
      </c>
      <c r="C232" s="97"/>
      <c r="D232" s="96">
        <v>800</v>
      </c>
      <c r="E232" s="96">
        <v>800</v>
      </c>
      <c r="F232" s="96">
        <v>800</v>
      </c>
      <c r="G232" s="75">
        <v>800</v>
      </c>
      <c r="H232" s="75">
        <v>800</v>
      </c>
      <c r="I232" s="48"/>
      <c r="J232" s="48"/>
      <c r="K232" s="48"/>
      <c r="L232" s="49"/>
    </row>
    <row r="233" spans="1:242">
      <c r="A233" s="52"/>
      <c r="B233" s="59" t="s">
        <v>478</v>
      </c>
      <c r="C233" s="97"/>
      <c r="D233" s="96"/>
      <c r="E233" s="96"/>
      <c r="F233" s="96"/>
      <c r="G233" s="75"/>
      <c r="H233" s="75"/>
      <c r="I233" s="48"/>
      <c r="J233" s="48"/>
      <c r="K233" s="48"/>
      <c r="L233" s="49"/>
    </row>
    <row r="234" spans="1:242">
      <c r="A234" s="52"/>
      <c r="B234" s="54" t="s">
        <v>340</v>
      </c>
      <c r="C234" s="97"/>
      <c r="D234" s="96"/>
      <c r="E234" s="96"/>
      <c r="F234" s="96"/>
      <c r="G234" s="75"/>
      <c r="H234" s="75"/>
      <c r="I234" s="48"/>
      <c r="J234" s="48"/>
      <c r="K234" s="48"/>
      <c r="L234" s="49"/>
    </row>
    <row r="235" spans="1:242">
      <c r="A235" s="52" t="s">
        <v>413</v>
      </c>
      <c r="B235" s="50" t="s">
        <v>414</v>
      </c>
      <c r="C235" s="97">
        <f t="shared" ref="C235:H235" si="76">C236+C237</f>
        <v>0</v>
      </c>
      <c r="D235" s="97">
        <f t="shared" si="76"/>
        <v>516000</v>
      </c>
      <c r="E235" s="97">
        <f t="shared" si="76"/>
        <v>500000</v>
      </c>
      <c r="F235" s="97">
        <f t="shared" si="76"/>
        <v>257430</v>
      </c>
      <c r="G235" s="97">
        <f t="shared" si="76"/>
        <v>99880</v>
      </c>
      <c r="H235" s="97">
        <f t="shared" si="76"/>
        <v>99880</v>
      </c>
      <c r="I235" s="48"/>
      <c r="J235" s="48"/>
      <c r="K235" s="48"/>
      <c r="L235" s="49"/>
    </row>
    <row r="236" spans="1:242">
      <c r="A236" s="52"/>
      <c r="B236" s="76" t="s">
        <v>347</v>
      </c>
      <c r="C236" s="97"/>
      <c r="D236" s="96">
        <v>516000</v>
      </c>
      <c r="E236" s="96">
        <v>500000</v>
      </c>
      <c r="F236" s="96">
        <v>257430</v>
      </c>
      <c r="G236" s="125">
        <v>99880</v>
      </c>
      <c r="H236" s="125">
        <v>99880</v>
      </c>
      <c r="I236" s="48"/>
      <c r="J236" s="48"/>
      <c r="K236" s="48"/>
      <c r="L236" s="49"/>
    </row>
    <row r="237" spans="1:242" ht="60">
      <c r="A237" s="52"/>
      <c r="B237" s="76" t="s">
        <v>349</v>
      </c>
      <c r="C237" s="97"/>
      <c r="D237" s="96"/>
      <c r="E237" s="96"/>
      <c r="F237" s="96"/>
      <c r="G237" s="125"/>
      <c r="H237" s="125"/>
      <c r="I237" s="48"/>
      <c r="J237" s="48"/>
      <c r="K237" s="48"/>
      <c r="L237" s="49"/>
    </row>
    <row r="238" spans="1:242">
      <c r="A238" s="52"/>
      <c r="B238" s="54" t="s">
        <v>340</v>
      </c>
      <c r="C238" s="97"/>
      <c r="D238" s="96"/>
      <c r="E238" s="96"/>
      <c r="F238" s="96"/>
      <c r="G238" s="125"/>
      <c r="H238" s="125"/>
      <c r="I238" s="48"/>
      <c r="J238" s="48"/>
      <c r="K238" s="48"/>
      <c r="L238" s="49"/>
    </row>
    <row r="239" spans="1:242">
      <c r="A239" s="52" t="s">
        <v>415</v>
      </c>
      <c r="B239" s="50" t="s">
        <v>416</v>
      </c>
      <c r="C239" s="96">
        <f>+C240+C260</f>
        <v>0</v>
      </c>
      <c r="D239" s="96">
        <f t="shared" ref="D239:H239" si="77">+D240+D260</f>
        <v>129196140</v>
      </c>
      <c r="E239" s="96">
        <f t="shared" si="77"/>
        <v>122631140</v>
      </c>
      <c r="F239" s="96">
        <f t="shared" si="77"/>
        <v>62783580</v>
      </c>
      <c r="G239" s="96">
        <f t="shared" si="77"/>
        <v>21632986</v>
      </c>
      <c r="H239" s="96">
        <f t="shared" si="77"/>
        <v>21632986</v>
      </c>
      <c r="I239" s="48"/>
      <c r="J239" s="48"/>
      <c r="K239" s="48"/>
      <c r="L239" s="49"/>
    </row>
    <row r="240" spans="1:242">
      <c r="A240" s="52" t="s">
        <v>417</v>
      </c>
      <c r="B240" s="50" t="s">
        <v>418</v>
      </c>
      <c r="C240" s="97">
        <f>C241+C244+C245+C246+C248+C251+C254+C257+C247+C258</f>
        <v>0</v>
      </c>
      <c r="D240" s="97">
        <f t="shared" ref="D240:H240" si="78">D241+D244+D245+D246+D248+D251+D254+D257+D247+D258</f>
        <v>129196140</v>
      </c>
      <c r="E240" s="97">
        <f t="shared" si="78"/>
        <v>122631140</v>
      </c>
      <c r="F240" s="97">
        <f t="shared" si="78"/>
        <v>62783580</v>
      </c>
      <c r="G240" s="97">
        <f>G241+G244+G245+G246+G248+G251+G254+G257+G247+G258</f>
        <v>21632986</v>
      </c>
      <c r="H240" s="97">
        <f t="shared" si="78"/>
        <v>21632986</v>
      </c>
      <c r="I240" s="48"/>
      <c r="J240" s="48"/>
      <c r="K240" s="48"/>
      <c r="L240" s="49"/>
    </row>
    <row r="241" spans="1:12">
      <c r="A241" s="52"/>
      <c r="B241" s="53" t="s">
        <v>470</v>
      </c>
      <c r="C241" s="97">
        <f>C242+C243</f>
        <v>0</v>
      </c>
      <c r="D241" s="97">
        <v>120000000</v>
      </c>
      <c r="E241" s="97">
        <v>112829000</v>
      </c>
      <c r="F241" s="96">
        <v>56945440</v>
      </c>
      <c r="G241" s="97">
        <f t="shared" ref="G241:H241" si="79">G242+G243</f>
        <v>19373960</v>
      </c>
      <c r="H241" s="97">
        <f t="shared" si="79"/>
        <v>19373960</v>
      </c>
      <c r="I241" s="48"/>
      <c r="J241" s="48"/>
      <c r="K241" s="48"/>
      <c r="L241" s="49"/>
    </row>
    <row r="242" spans="1:12">
      <c r="A242" s="52"/>
      <c r="B242" s="102" t="s">
        <v>471</v>
      </c>
      <c r="C242" s="97"/>
      <c r="D242" s="96"/>
      <c r="E242" s="96"/>
      <c r="F242" s="96"/>
      <c r="G242" s="75">
        <v>19173891</v>
      </c>
      <c r="H242" s="75">
        <v>19173891</v>
      </c>
      <c r="I242" s="48"/>
      <c r="J242" s="48"/>
      <c r="K242" s="48"/>
      <c r="L242" s="49"/>
    </row>
    <row r="243" spans="1:12">
      <c r="A243" s="52"/>
      <c r="B243" s="102" t="s">
        <v>472</v>
      </c>
      <c r="C243" s="97"/>
      <c r="D243" s="96"/>
      <c r="E243" s="96"/>
      <c r="F243" s="96"/>
      <c r="G243" s="75">
        <v>200069</v>
      </c>
      <c r="H243" s="75">
        <v>200069</v>
      </c>
      <c r="I243" s="48"/>
      <c r="J243" s="48"/>
      <c r="K243" s="48"/>
      <c r="L243" s="49"/>
    </row>
    <row r="244" spans="1:12" ht="60">
      <c r="A244" s="52"/>
      <c r="B244" s="53" t="s">
        <v>349</v>
      </c>
      <c r="C244" s="97"/>
      <c r="D244" s="96">
        <v>31140</v>
      </c>
      <c r="E244" s="96">
        <v>31140</v>
      </c>
      <c r="F244" s="96">
        <v>31140</v>
      </c>
      <c r="G244" s="75">
        <v>31140</v>
      </c>
      <c r="H244" s="75">
        <v>31140</v>
      </c>
      <c r="I244" s="48"/>
      <c r="J244" s="48"/>
      <c r="K244" s="48"/>
      <c r="L244" s="49"/>
    </row>
    <row r="245" spans="1:12" ht="30">
      <c r="A245" s="52"/>
      <c r="B245" s="53" t="s">
        <v>422</v>
      </c>
      <c r="C245" s="97"/>
      <c r="D245" s="96">
        <v>347000</v>
      </c>
      <c r="E245" s="96">
        <v>400000</v>
      </c>
      <c r="F245" s="96">
        <v>263000</v>
      </c>
      <c r="G245" s="75">
        <v>80350</v>
      </c>
      <c r="H245" s="75">
        <v>80350</v>
      </c>
      <c r="I245" s="48"/>
      <c r="J245" s="48"/>
      <c r="K245" s="48"/>
      <c r="L245" s="49"/>
    </row>
    <row r="246" spans="1:12">
      <c r="A246" s="52"/>
      <c r="B246" s="53" t="s">
        <v>423</v>
      </c>
      <c r="C246" s="97"/>
      <c r="D246" s="96">
        <v>6300000</v>
      </c>
      <c r="E246" s="96">
        <v>6670000</v>
      </c>
      <c r="F246" s="96">
        <v>3970000</v>
      </c>
      <c r="G246" s="75">
        <v>1346386</v>
      </c>
      <c r="H246" s="75">
        <v>1346386</v>
      </c>
      <c r="I246" s="48"/>
      <c r="J246" s="48"/>
      <c r="K246" s="48"/>
      <c r="L246" s="49"/>
    </row>
    <row r="247" spans="1:12">
      <c r="A247" s="52"/>
      <c r="B247" s="53" t="s">
        <v>478</v>
      </c>
      <c r="C247" s="97"/>
      <c r="D247" s="96"/>
      <c r="E247" s="96"/>
      <c r="F247" s="96"/>
      <c r="G247" s="75"/>
      <c r="H247" s="75"/>
      <c r="I247" s="48"/>
      <c r="J247" s="48"/>
      <c r="K247" s="48"/>
      <c r="L247" s="49"/>
    </row>
    <row r="248" spans="1:12" ht="45">
      <c r="A248" s="52"/>
      <c r="B248" s="53" t="s">
        <v>419</v>
      </c>
      <c r="C248" s="97">
        <f t="shared" ref="C248:H248" si="80">C249+C250</f>
        <v>0</v>
      </c>
      <c r="D248" s="97">
        <f t="shared" si="80"/>
        <v>0</v>
      </c>
      <c r="E248" s="97">
        <f t="shared" si="80"/>
        <v>0</v>
      </c>
      <c r="F248" s="97">
        <f t="shared" si="80"/>
        <v>0</v>
      </c>
      <c r="G248" s="97">
        <f t="shared" si="80"/>
        <v>0</v>
      </c>
      <c r="H248" s="97">
        <f t="shared" si="80"/>
        <v>0</v>
      </c>
      <c r="I248" s="48"/>
      <c r="J248" s="48"/>
      <c r="K248" s="48"/>
      <c r="L248" s="49"/>
    </row>
    <row r="249" spans="1:12">
      <c r="A249" s="52"/>
      <c r="B249" s="53" t="s">
        <v>351</v>
      </c>
      <c r="C249" s="97"/>
      <c r="D249" s="96"/>
      <c r="E249" s="96"/>
      <c r="F249" s="96"/>
      <c r="G249" s="75"/>
      <c r="H249" s="75"/>
      <c r="I249" s="48"/>
      <c r="J249" s="48"/>
      <c r="K249" s="48"/>
      <c r="L249" s="49"/>
    </row>
    <row r="250" spans="1:12" ht="60">
      <c r="A250" s="52"/>
      <c r="B250" s="53" t="s">
        <v>349</v>
      </c>
      <c r="C250" s="97"/>
      <c r="D250" s="96"/>
      <c r="E250" s="96"/>
      <c r="F250" s="96"/>
      <c r="G250" s="75"/>
      <c r="H250" s="75"/>
      <c r="I250" s="48"/>
      <c r="J250" s="48"/>
      <c r="K250" s="48"/>
      <c r="L250" s="49"/>
    </row>
    <row r="251" spans="1:12" ht="30">
      <c r="B251" s="53" t="s">
        <v>420</v>
      </c>
      <c r="C251" s="97">
        <f>C252+C253</f>
        <v>0</v>
      </c>
      <c r="D251" s="97">
        <f t="shared" ref="D251:H251" si="81">D252+D253</f>
        <v>0</v>
      </c>
      <c r="E251" s="97">
        <f t="shared" si="81"/>
        <v>0</v>
      </c>
      <c r="F251" s="97">
        <f t="shared" si="81"/>
        <v>0</v>
      </c>
      <c r="G251" s="97">
        <f t="shared" si="81"/>
        <v>0</v>
      </c>
      <c r="H251" s="97">
        <f t="shared" si="81"/>
        <v>0</v>
      </c>
      <c r="I251" s="48"/>
      <c r="J251" s="48"/>
      <c r="K251" s="48"/>
      <c r="L251" s="49"/>
    </row>
    <row r="252" spans="1:12">
      <c r="B252" s="53" t="s">
        <v>351</v>
      </c>
      <c r="C252" s="97"/>
      <c r="D252" s="96"/>
      <c r="E252" s="96"/>
      <c r="F252" s="96"/>
      <c r="G252" s="125"/>
      <c r="H252" s="125"/>
      <c r="I252" s="48"/>
      <c r="J252" s="48"/>
      <c r="K252" s="48"/>
      <c r="L252" s="49"/>
    </row>
    <row r="253" spans="1:12" ht="60">
      <c r="B253" s="53" t="s">
        <v>349</v>
      </c>
      <c r="C253" s="97"/>
      <c r="D253" s="96"/>
      <c r="E253" s="96"/>
      <c r="F253" s="96"/>
      <c r="G253" s="125"/>
      <c r="H253" s="125"/>
      <c r="I253" s="48"/>
      <c r="J253" s="48"/>
      <c r="K253" s="48"/>
      <c r="L253" s="49"/>
    </row>
    <row r="254" spans="1:12">
      <c r="B254" s="77" t="s">
        <v>421</v>
      </c>
      <c r="C254" s="97">
        <f t="shared" ref="C254:H254" si="82">C255+C256</f>
        <v>0</v>
      </c>
      <c r="D254" s="97">
        <f t="shared" si="82"/>
        <v>2518000</v>
      </c>
      <c r="E254" s="97">
        <f t="shared" si="82"/>
        <v>2701000</v>
      </c>
      <c r="F254" s="97">
        <f t="shared" si="82"/>
        <v>1574000</v>
      </c>
      <c r="G254" s="97">
        <f t="shared" si="82"/>
        <v>801150</v>
      </c>
      <c r="H254" s="97">
        <f t="shared" si="82"/>
        <v>801150</v>
      </c>
      <c r="I254" s="48"/>
      <c r="J254" s="48"/>
      <c r="K254" s="48"/>
      <c r="L254" s="49"/>
    </row>
    <row r="255" spans="1:12">
      <c r="B255" s="77" t="s">
        <v>351</v>
      </c>
      <c r="C255" s="97"/>
      <c r="D255" s="96">
        <v>2518000</v>
      </c>
      <c r="E255" s="96">
        <v>2701000</v>
      </c>
      <c r="F255" s="96">
        <v>1574000</v>
      </c>
      <c r="G255" s="75">
        <v>801150</v>
      </c>
      <c r="H255" s="75">
        <v>801150</v>
      </c>
      <c r="I255" s="48"/>
      <c r="J255" s="48"/>
      <c r="K255" s="48"/>
      <c r="L255" s="49"/>
    </row>
    <row r="256" spans="1:12" ht="60">
      <c r="B256" s="77" t="s">
        <v>349</v>
      </c>
      <c r="C256" s="97"/>
      <c r="D256" s="96"/>
      <c r="E256" s="96"/>
      <c r="F256" s="96"/>
      <c r="G256" s="75"/>
      <c r="H256" s="75"/>
      <c r="I256" s="48"/>
      <c r="J256" s="48"/>
      <c r="K256" s="48"/>
      <c r="L256" s="49"/>
    </row>
    <row r="257" spans="1:12">
      <c r="B257" s="77" t="s">
        <v>467</v>
      </c>
      <c r="C257" s="97"/>
      <c r="D257" s="96"/>
      <c r="E257" s="96"/>
      <c r="F257" s="96"/>
      <c r="G257" s="75"/>
      <c r="H257" s="75"/>
      <c r="I257" s="48"/>
      <c r="J257" s="48"/>
      <c r="K257" s="48"/>
      <c r="L257" s="49"/>
    </row>
    <row r="258" spans="1:12">
      <c r="B258" s="77" t="s">
        <v>498</v>
      </c>
      <c r="C258" s="97"/>
      <c r="D258" s="96"/>
      <c r="E258" s="96"/>
      <c r="F258" s="96"/>
      <c r="G258" s="75"/>
      <c r="H258" s="75"/>
      <c r="I258" s="48"/>
      <c r="J258" s="48"/>
      <c r="K258" s="48"/>
      <c r="L258" s="49"/>
    </row>
    <row r="259" spans="1:12">
      <c r="B259" s="54" t="s">
        <v>340</v>
      </c>
      <c r="C259" s="97"/>
      <c r="D259" s="96"/>
      <c r="E259" s="96"/>
      <c r="F259" s="96"/>
      <c r="G259" s="75"/>
      <c r="H259" s="75"/>
      <c r="I259" s="48"/>
      <c r="J259" s="48"/>
      <c r="K259" s="48"/>
      <c r="L259" s="49"/>
    </row>
    <row r="260" spans="1:12">
      <c r="A260" s="34" t="s">
        <v>424</v>
      </c>
      <c r="B260" s="50" t="s">
        <v>425</v>
      </c>
      <c r="C260" s="97">
        <f>C261+C262+C263+C264+C265</f>
        <v>0</v>
      </c>
      <c r="D260" s="97">
        <f t="shared" ref="D260:H260" si="83">D261+D262+D263+D264+D265</f>
        <v>0</v>
      </c>
      <c r="E260" s="97">
        <f t="shared" si="83"/>
        <v>0</v>
      </c>
      <c r="F260" s="97">
        <f t="shared" si="83"/>
        <v>0</v>
      </c>
      <c r="G260" s="97">
        <f t="shared" si="83"/>
        <v>0</v>
      </c>
      <c r="H260" s="97">
        <f t="shared" si="83"/>
        <v>0</v>
      </c>
      <c r="I260" s="48"/>
      <c r="J260" s="48"/>
      <c r="K260" s="48"/>
      <c r="L260" s="49"/>
    </row>
    <row r="261" spans="1:12">
      <c r="B261" s="53" t="s">
        <v>347</v>
      </c>
      <c r="C261" s="97"/>
      <c r="D261" s="96"/>
      <c r="E261" s="96"/>
      <c r="F261" s="96"/>
      <c r="G261" s="75"/>
      <c r="H261" s="75"/>
      <c r="I261" s="48"/>
      <c r="J261" s="48"/>
      <c r="K261" s="48"/>
      <c r="L261" s="49"/>
    </row>
    <row r="262" spans="1:12">
      <c r="B262" s="78" t="s">
        <v>426</v>
      </c>
      <c r="C262" s="97"/>
      <c r="D262" s="96"/>
      <c r="E262" s="96"/>
      <c r="F262" s="96"/>
      <c r="G262" s="75"/>
      <c r="H262" s="75"/>
      <c r="I262" s="48"/>
      <c r="J262" s="48"/>
      <c r="K262" s="48"/>
      <c r="L262" s="49"/>
    </row>
    <row r="263" spans="1:12" ht="60">
      <c r="B263" s="78" t="s">
        <v>349</v>
      </c>
      <c r="C263" s="97"/>
      <c r="D263" s="96"/>
      <c r="E263" s="96"/>
      <c r="F263" s="96"/>
      <c r="G263" s="75"/>
      <c r="H263" s="75"/>
      <c r="I263" s="48"/>
      <c r="J263" s="48"/>
      <c r="K263" s="48"/>
      <c r="L263" s="49"/>
    </row>
    <row r="264" spans="1:12">
      <c r="B264" s="78" t="s">
        <v>423</v>
      </c>
      <c r="C264" s="97"/>
      <c r="D264" s="96"/>
      <c r="E264" s="96"/>
      <c r="F264" s="96"/>
      <c r="G264" s="75"/>
      <c r="H264" s="75"/>
      <c r="I264" s="48"/>
      <c r="J264" s="48"/>
      <c r="K264" s="48"/>
      <c r="L264" s="49"/>
    </row>
    <row r="265" spans="1:12">
      <c r="B265" s="78" t="s">
        <v>478</v>
      </c>
      <c r="C265" s="97"/>
      <c r="D265" s="96"/>
      <c r="E265" s="96"/>
      <c r="F265" s="96"/>
      <c r="G265" s="75"/>
      <c r="H265" s="75"/>
      <c r="I265" s="48"/>
      <c r="J265" s="48"/>
      <c r="K265" s="48"/>
      <c r="L265" s="49"/>
    </row>
    <row r="266" spans="1:12">
      <c r="B266" s="54" t="s">
        <v>340</v>
      </c>
      <c r="C266" s="97"/>
      <c r="D266" s="96"/>
      <c r="E266" s="96"/>
      <c r="F266" s="96"/>
      <c r="G266" s="75"/>
      <c r="H266" s="75"/>
      <c r="I266" s="48"/>
      <c r="J266" s="48"/>
      <c r="K266" s="48"/>
      <c r="L266" s="49"/>
    </row>
    <row r="267" spans="1:12">
      <c r="A267" s="34" t="s">
        <v>427</v>
      </c>
      <c r="B267" s="104" t="s">
        <v>499</v>
      </c>
      <c r="C267" s="97">
        <f>C268+C269+C270</f>
        <v>0</v>
      </c>
      <c r="D267" s="97">
        <f t="shared" ref="D267:H267" si="84">D268+D269+D270</f>
        <v>2220000</v>
      </c>
      <c r="E267" s="97">
        <f t="shared" si="84"/>
        <v>2265000</v>
      </c>
      <c r="F267" s="97">
        <f t="shared" si="84"/>
        <v>1256320</v>
      </c>
      <c r="G267" s="97">
        <f t="shared" si="84"/>
        <v>565460</v>
      </c>
      <c r="H267" s="97">
        <f t="shared" si="84"/>
        <v>565460</v>
      </c>
      <c r="I267" s="48"/>
      <c r="J267" s="48"/>
      <c r="K267" s="48"/>
      <c r="L267" s="49"/>
    </row>
    <row r="268" spans="1:12">
      <c r="B268" s="54" t="s">
        <v>351</v>
      </c>
      <c r="C268" s="97"/>
      <c r="D268" s="96">
        <v>2220000</v>
      </c>
      <c r="E268" s="96">
        <v>2265000</v>
      </c>
      <c r="F268" s="96">
        <v>1256320</v>
      </c>
      <c r="G268" s="75">
        <v>565460</v>
      </c>
      <c r="H268" s="75">
        <v>565460</v>
      </c>
      <c r="I268" s="48"/>
      <c r="J268" s="48"/>
      <c r="K268" s="48"/>
      <c r="L268" s="49"/>
    </row>
    <row r="269" spans="1:12" ht="60">
      <c r="B269" s="54" t="s">
        <v>349</v>
      </c>
      <c r="C269" s="97"/>
      <c r="D269" s="96"/>
      <c r="E269" s="96"/>
      <c r="F269" s="96"/>
      <c r="G269" s="75"/>
      <c r="H269" s="75"/>
      <c r="I269" s="48"/>
      <c r="J269" s="48"/>
      <c r="K269" s="48"/>
      <c r="L269" s="49"/>
    </row>
    <row r="270" spans="1:12">
      <c r="B270" s="54" t="s">
        <v>498</v>
      </c>
      <c r="C270" s="97"/>
      <c r="D270" s="96"/>
      <c r="E270" s="96"/>
      <c r="F270" s="96"/>
      <c r="G270" s="75"/>
      <c r="H270" s="75"/>
      <c r="I270" s="48"/>
      <c r="J270" s="48"/>
      <c r="K270" s="48"/>
      <c r="L270" s="49"/>
    </row>
    <row r="271" spans="1:12">
      <c r="B271" s="54" t="s">
        <v>340</v>
      </c>
      <c r="C271" s="97"/>
      <c r="D271" s="96"/>
      <c r="E271" s="96"/>
      <c r="F271" s="96"/>
      <c r="G271" s="75">
        <v>-89702.48</v>
      </c>
      <c r="H271" s="75">
        <v>-89702.48</v>
      </c>
      <c r="I271" s="48"/>
      <c r="J271" s="48"/>
      <c r="K271" s="48"/>
      <c r="L271" s="49"/>
    </row>
    <row r="272" spans="1:12">
      <c r="A272" s="34" t="s">
        <v>428</v>
      </c>
      <c r="B272" s="104" t="s">
        <v>429</v>
      </c>
      <c r="C272" s="97"/>
      <c r="D272" s="96">
        <v>10869570</v>
      </c>
      <c r="E272" s="96">
        <v>10869570</v>
      </c>
      <c r="F272" s="96">
        <v>10869570</v>
      </c>
      <c r="G272" s="75">
        <v>10869564.18</v>
      </c>
      <c r="H272" s="75">
        <v>10869564.18</v>
      </c>
      <c r="I272" s="48"/>
      <c r="J272" s="48"/>
      <c r="K272" s="48"/>
      <c r="L272" s="49"/>
    </row>
    <row r="273" spans="1:12">
      <c r="B273" s="54" t="s">
        <v>340</v>
      </c>
      <c r="C273" s="97"/>
      <c r="D273" s="96"/>
      <c r="E273" s="96"/>
      <c r="F273" s="96"/>
      <c r="G273" s="75"/>
      <c r="H273" s="75"/>
      <c r="I273" s="48"/>
      <c r="J273" s="48"/>
      <c r="K273" s="48"/>
      <c r="L273" s="49"/>
    </row>
    <row r="274" spans="1:12">
      <c r="B274" s="50" t="s">
        <v>430</v>
      </c>
      <c r="C274" s="97">
        <f>C90+C111+C148+C180+C185+C189+C202+C209+C215+C228+C234+C238+C259+C266+C271+C273</f>
        <v>0</v>
      </c>
      <c r="D274" s="97">
        <f t="shared" ref="D274:H274" si="85">D90+D111+D148+D180+D185+D189+D202+D209+D215+D228+D234+D238+D259+D266+D271+D273</f>
        <v>0</v>
      </c>
      <c r="E274" s="97">
        <f t="shared" si="85"/>
        <v>0</v>
      </c>
      <c r="F274" s="97">
        <f t="shared" si="85"/>
        <v>0</v>
      </c>
      <c r="G274" s="97">
        <f t="shared" si="85"/>
        <v>-107146.81999999999</v>
      </c>
      <c r="H274" s="97">
        <f t="shared" si="85"/>
        <v>-107146.81999999999</v>
      </c>
      <c r="I274" s="48"/>
      <c r="J274" s="48"/>
      <c r="K274" s="48"/>
      <c r="L274" s="49"/>
    </row>
    <row r="275" spans="1:12" ht="30">
      <c r="A275" s="34" t="s">
        <v>203</v>
      </c>
      <c r="B275" s="50" t="s">
        <v>204</v>
      </c>
      <c r="C275" s="97">
        <f t="shared" ref="C275:H276" si="86">C276</f>
        <v>0</v>
      </c>
      <c r="D275" s="97">
        <f t="shared" si="86"/>
        <v>244996000</v>
      </c>
      <c r="E275" s="97">
        <f t="shared" si="86"/>
        <v>244996000</v>
      </c>
      <c r="F275" s="97">
        <f t="shared" si="86"/>
        <v>67150000</v>
      </c>
      <c r="G275" s="97">
        <f t="shared" si="86"/>
        <v>22355612</v>
      </c>
      <c r="H275" s="97">
        <f t="shared" si="86"/>
        <v>22355612</v>
      </c>
      <c r="I275" s="48"/>
      <c r="J275" s="48"/>
      <c r="K275" s="48"/>
      <c r="L275" s="49"/>
    </row>
    <row r="276" spans="1:12">
      <c r="A276" s="34" t="s">
        <v>431</v>
      </c>
      <c r="B276" s="50" t="s">
        <v>432</v>
      </c>
      <c r="C276" s="97">
        <f>C277</f>
        <v>0</v>
      </c>
      <c r="D276" s="97">
        <f t="shared" si="86"/>
        <v>244996000</v>
      </c>
      <c r="E276" s="97">
        <f t="shared" si="86"/>
        <v>244996000</v>
      </c>
      <c r="F276" s="97">
        <f t="shared" si="86"/>
        <v>67150000</v>
      </c>
      <c r="G276" s="97">
        <f t="shared" si="86"/>
        <v>22355612</v>
      </c>
      <c r="H276" s="97">
        <f t="shared" si="86"/>
        <v>22355612</v>
      </c>
      <c r="I276" s="48"/>
      <c r="J276" s="48"/>
      <c r="K276" s="48"/>
      <c r="L276" s="49"/>
    </row>
    <row r="277" spans="1:12" ht="30">
      <c r="A277" s="34" t="s">
        <v>433</v>
      </c>
      <c r="B277" s="50" t="s">
        <v>434</v>
      </c>
      <c r="C277" s="97">
        <f>C278+C279+C280+C281+C285+C286</f>
        <v>0</v>
      </c>
      <c r="D277" s="97">
        <f t="shared" ref="D277:H277" si="87">D278+D279+D280+D281+D285+D286</f>
        <v>244996000</v>
      </c>
      <c r="E277" s="97">
        <f t="shared" si="87"/>
        <v>244996000</v>
      </c>
      <c r="F277" s="97">
        <f t="shared" si="87"/>
        <v>67150000</v>
      </c>
      <c r="G277" s="97">
        <f>G278+G279+G280+G281+G285+G286</f>
        <v>22355612</v>
      </c>
      <c r="H277" s="97">
        <f t="shared" si="87"/>
        <v>22355612</v>
      </c>
      <c r="I277" s="48"/>
      <c r="J277" s="48"/>
      <c r="K277" s="48"/>
      <c r="L277" s="49"/>
    </row>
    <row r="278" spans="1:12" ht="30">
      <c r="B278" s="54" t="s">
        <v>435</v>
      </c>
      <c r="C278" s="97"/>
      <c r="D278" s="96">
        <v>244996000</v>
      </c>
      <c r="E278" s="96">
        <v>244996000</v>
      </c>
      <c r="F278" s="96">
        <v>67150000</v>
      </c>
      <c r="G278" s="97">
        <v>17521413</v>
      </c>
      <c r="H278" s="97">
        <v>17521413</v>
      </c>
      <c r="I278" s="48"/>
      <c r="J278" s="48"/>
      <c r="K278" s="48"/>
      <c r="L278" s="49"/>
    </row>
    <row r="279" spans="1:12" ht="30">
      <c r="B279" s="54" t="s">
        <v>436</v>
      </c>
      <c r="C279" s="97"/>
      <c r="D279" s="96"/>
      <c r="E279" s="96"/>
      <c r="F279" s="96"/>
      <c r="G279" s="97">
        <v>108166</v>
      </c>
      <c r="H279" s="97">
        <v>108166</v>
      </c>
      <c r="I279" s="48"/>
      <c r="J279" s="48"/>
      <c r="K279" s="48"/>
      <c r="L279" s="49"/>
    </row>
    <row r="280" spans="1:12" ht="30">
      <c r="B280" s="54" t="s">
        <v>437</v>
      </c>
      <c r="C280" s="97"/>
      <c r="D280" s="96"/>
      <c r="E280" s="96"/>
      <c r="F280" s="96"/>
      <c r="G280" s="97">
        <v>37267</v>
      </c>
      <c r="H280" s="97">
        <v>37267</v>
      </c>
      <c r="I280" s="48"/>
      <c r="J280" s="48"/>
      <c r="K280" s="48"/>
      <c r="L280" s="49"/>
    </row>
    <row r="281" spans="1:12" ht="30">
      <c r="B281" s="54" t="s">
        <v>438</v>
      </c>
      <c r="C281" s="97">
        <f t="shared" ref="C281:H281" si="88">C282+C283+C284</f>
        <v>0</v>
      </c>
      <c r="D281" s="97"/>
      <c r="E281" s="97"/>
      <c r="F281" s="97"/>
      <c r="G281" s="97">
        <f t="shared" si="88"/>
        <v>2353357</v>
      </c>
      <c r="H281" s="97">
        <f t="shared" si="88"/>
        <v>2353357</v>
      </c>
      <c r="I281" s="48"/>
      <c r="J281" s="48"/>
      <c r="K281" s="48"/>
      <c r="L281" s="49"/>
    </row>
    <row r="282" spans="1:12" ht="75">
      <c r="B282" s="54" t="s">
        <v>439</v>
      </c>
      <c r="C282" s="97"/>
      <c r="D282" s="96"/>
      <c r="E282" s="96"/>
      <c r="F282" s="96"/>
      <c r="G282" s="97">
        <v>839947</v>
      </c>
      <c r="H282" s="97">
        <v>839947</v>
      </c>
      <c r="I282" s="48"/>
      <c r="J282" s="48"/>
      <c r="K282" s="48"/>
      <c r="L282" s="49"/>
    </row>
    <row r="283" spans="1:12" ht="75">
      <c r="B283" s="54" t="s">
        <v>440</v>
      </c>
      <c r="C283" s="97"/>
      <c r="D283" s="96"/>
      <c r="E283" s="96"/>
      <c r="F283" s="96"/>
      <c r="G283" s="97">
        <v>812550</v>
      </c>
      <c r="H283" s="97">
        <v>812550</v>
      </c>
      <c r="I283" s="48"/>
      <c r="J283" s="48"/>
      <c r="K283" s="48"/>
      <c r="L283" s="49"/>
    </row>
    <row r="284" spans="1:12" ht="60">
      <c r="B284" s="54" t="s">
        <v>441</v>
      </c>
      <c r="C284" s="97"/>
      <c r="D284" s="96"/>
      <c r="E284" s="96"/>
      <c r="F284" s="96"/>
      <c r="G284" s="97">
        <v>700860</v>
      </c>
      <c r="H284" s="97">
        <v>700860</v>
      </c>
      <c r="I284" s="48"/>
      <c r="J284" s="48"/>
      <c r="K284" s="48"/>
      <c r="L284" s="49"/>
    </row>
    <row r="285" spans="1:12" ht="120">
      <c r="B285" s="54" t="s">
        <v>474</v>
      </c>
      <c r="C285" s="97"/>
      <c r="D285" s="96"/>
      <c r="E285" s="96"/>
      <c r="F285" s="96"/>
      <c r="G285" s="97">
        <v>729873</v>
      </c>
      <c r="H285" s="97">
        <v>729873</v>
      </c>
      <c r="I285" s="48"/>
      <c r="J285" s="48"/>
      <c r="K285" s="48"/>
      <c r="L285" s="49"/>
    </row>
    <row r="286" spans="1:12" ht="45">
      <c r="B286" s="104" t="s">
        <v>480</v>
      </c>
      <c r="C286" s="97">
        <f>C287+C288+C289+C290+C291</f>
        <v>0</v>
      </c>
      <c r="D286" s="97"/>
      <c r="E286" s="97"/>
      <c r="F286" s="97"/>
      <c r="G286" s="97">
        <f t="shared" ref="G286:H286" si="89">G287+G288+G289+G290+G291</f>
        <v>1605536</v>
      </c>
      <c r="H286" s="97">
        <f t="shared" si="89"/>
        <v>1605536</v>
      </c>
      <c r="I286" s="48"/>
      <c r="J286" s="48"/>
      <c r="K286" s="48"/>
      <c r="L286" s="49"/>
    </row>
    <row r="287" spans="1:12" ht="45">
      <c r="B287" s="54" t="s">
        <v>481</v>
      </c>
      <c r="C287" s="97"/>
      <c r="D287" s="96"/>
      <c r="E287" s="96"/>
      <c r="F287" s="96"/>
      <c r="G287" s="97">
        <v>237741</v>
      </c>
      <c r="H287" s="97">
        <v>237741</v>
      </c>
      <c r="I287" s="48"/>
      <c r="J287" s="48"/>
      <c r="K287" s="48"/>
      <c r="L287" s="49"/>
    </row>
    <row r="288" spans="1:12" ht="45">
      <c r="B288" s="54" t="s">
        <v>482</v>
      </c>
      <c r="C288" s="97"/>
      <c r="D288" s="96"/>
      <c r="E288" s="96"/>
      <c r="F288" s="96"/>
      <c r="G288" s="97">
        <v>13006</v>
      </c>
      <c r="H288" s="97">
        <v>13006</v>
      </c>
      <c r="I288" s="48"/>
      <c r="J288" s="48"/>
      <c r="K288" s="48"/>
      <c r="L288" s="49"/>
    </row>
    <row r="289" spans="1:12" ht="45">
      <c r="B289" s="54" t="s">
        <v>483</v>
      </c>
      <c r="C289" s="97"/>
      <c r="D289" s="96"/>
      <c r="E289" s="96"/>
      <c r="F289" s="96"/>
      <c r="G289" s="97"/>
      <c r="H289" s="97"/>
      <c r="I289" s="48"/>
      <c r="J289" s="48"/>
      <c r="K289" s="48"/>
      <c r="L289" s="49"/>
    </row>
    <row r="290" spans="1:12" ht="120">
      <c r="B290" s="54" t="s">
        <v>484</v>
      </c>
      <c r="C290" s="97"/>
      <c r="D290" s="96"/>
      <c r="E290" s="96"/>
      <c r="F290" s="96"/>
      <c r="G290" s="97">
        <v>724271</v>
      </c>
      <c r="H290" s="97">
        <v>724271</v>
      </c>
      <c r="I290" s="48"/>
      <c r="J290" s="48"/>
      <c r="K290" s="48"/>
      <c r="L290" s="49"/>
    </row>
    <row r="291" spans="1:12" ht="75">
      <c r="B291" s="54" t="s">
        <v>485</v>
      </c>
      <c r="C291" s="97"/>
      <c r="D291" s="96"/>
      <c r="E291" s="96"/>
      <c r="F291" s="96"/>
      <c r="G291" s="97">
        <v>630518</v>
      </c>
      <c r="H291" s="97">
        <v>630518</v>
      </c>
      <c r="I291" s="48"/>
      <c r="J291" s="48"/>
      <c r="K291" s="48"/>
      <c r="L291" s="49"/>
    </row>
    <row r="292" spans="1:12">
      <c r="A292" s="34" t="s">
        <v>442</v>
      </c>
      <c r="B292" s="79" t="s">
        <v>443</v>
      </c>
      <c r="C292" s="100">
        <f>+C293</f>
        <v>0</v>
      </c>
      <c r="D292" s="100">
        <f t="shared" ref="D292:H294" si="90">+D293</f>
        <v>49776000</v>
      </c>
      <c r="E292" s="100">
        <f t="shared" si="90"/>
        <v>49776000</v>
      </c>
      <c r="F292" s="100">
        <f t="shared" si="90"/>
        <v>21950000</v>
      </c>
      <c r="G292" s="100">
        <f t="shared" si="90"/>
        <v>8145000</v>
      </c>
      <c r="H292" s="100">
        <f t="shared" si="90"/>
        <v>8145000</v>
      </c>
      <c r="I292" s="48"/>
      <c r="J292" s="48"/>
      <c r="K292" s="48"/>
      <c r="L292" s="49"/>
    </row>
    <row r="293" spans="1:12">
      <c r="A293" s="34" t="s">
        <v>444</v>
      </c>
      <c r="B293" s="79" t="s">
        <v>196</v>
      </c>
      <c r="C293" s="100">
        <f>+C294</f>
        <v>0</v>
      </c>
      <c r="D293" s="100">
        <f t="shared" si="90"/>
        <v>49776000</v>
      </c>
      <c r="E293" s="100">
        <f t="shared" si="90"/>
        <v>49776000</v>
      </c>
      <c r="F293" s="100">
        <f t="shared" si="90"/>
        <v>21950000</v>
      </c>
      <c r="G293" s="100">
        <f t="shared" si="90"/>
        <v>8145000</v>
      </c>
      <c r="H293" s="100">
        <f t="shared" si="90"/>
        <v>8145000</v>
      </c>
      <c r="I293" s="48"/>
      <c r="J293" s="48"/>
      <c r="K293" s="48"/>
      <c r="L293" s="49"/>
    </row>
    <row r="294" spans="1:12">
      <c r="A294" s="34" t="s">
        <v>445</v>
      </c>
      <c r="B294" s="50" t="s">
        <v>446</v>
      </c>
      <c r="C294" s="100">
        <f>+C295</f>
        <v>0</v>
      </c>
      <c r="D294" s="100">
        <f t="shared" si="90"/>
        <v>49776000</v>
      </c>
      <c r="E294" s="100">
        <f t="shared" si="90"/>
        <v>49776000</v>
      </c>
      <c r="F294" s="100">
        <f t="shared" si="90"/>
        <v>21950000</v>
      </c>
      <c r="G294" s="100">
        <f t="shared" si="90"/>
        <v>8145000</v>
      </c>
      <c r="H294" s="100">
        <f t="shared" si="90"/>
        <v>8145000</v>
      </c>
      <c r="I294" s="48"/>
      <c r="J294" s="48"/>
      <c r="K294" s="48"/>
      <c r="L294" s="49"/>
    </row>
    <row r="295" spans="1:12">
      <c r="A295" s="34" t="s">
        <v>447</v>
      </c>
      <c r="B295" s="79" t="s">
        <v>448</v>
      </c>
      <c r="C295" s="96">
        <f t="shared" ref="C295:H295" si="91">C296</f>
        <v>0</v>
      </c>
      <c r="D295" s="96">
        <f t="shared" si="91"/>
        <v>49776000</v>
      </c>
      <c r="E295" s="96">
        <f t="shared" si="91"/>
        <v>49776000</v>
      </c>
      <c r="F295" s="96">
        <f t="shared" si="91"/>
        <v>21950000</v>
      </c>
      <c r="G295" s="96">
        <f t="shared" si="91"/>
        <v>8145000</v>
      </c>
      <c r="H295" s="96">
        <f t="shared" si="91"/>
        <v>8145000</v>
      </c>
      <c r="I295" s="48"/>
      <c r="J295" s="48"/>
      <c r="K295" s="48"/>
      <c r="L295" s="49"/>
    </row>
    <row r="296" spans="1:12">
      <c r="A296" s="34" t="s">
        <v>449</v>
      </c>
      <c r="B296" s="79" t="s">
        <v>450</v>
      </c>
      <c r="C296" s="96">
        <f t="shared" ref="C296:H296" si="92">C298+C300+C302</f>
        <v>0</v>
      </c>
      <c r="D296" s="96">
        <f t="shared" si="92"/>
        <v>49776000</v>
      </c>
      <c r="E296" s="96">
        <f t="shared" si="92"/>
        <v>49776000</v>
      </c>
      <c r="F296" s="96">
        <f t="shared" si="92"/>
        <v>21950000</v>
      </c>
      <c r="G296" s="96">
        <f t="shared" si="92"/>
        <v>8145000</v>
      </c>
      <c r="H296" s="96">
        <f t="shared" si="92"/>
        <v>8145000</v>
      </c>
      <c r="I296" s="48"/>
      <c r="J296" s="48"/>
      <c r="K296" s="48"/>
      <c r="L296" s="49"/>
    </row>
    <row r="297" spans="1:12">
      <c r="A297" s="34" t="s">
        <v>451</v>
      </c>
      <c r="B297" s="79" t="s">
        <v>452</v>
      </c>
      <c r="C297" s="96">
        <f t="shared" ref="C297:H297" si="93">C298</f>
        <v>0</v>
      </c>
      <c r="D297" s="96">
        <f t="shared" si="93"/>
        <v>33168000</v>
      </c>
      <c r="E297" s="96">
        <f t="shared" si="93"/>
        <v>33168000</v>
      </c>
      <c r="F297" s="96">
        <f t="shared" si="93"/>
        <v>16329000</v>
      </c>
      <c r="G297" s="96">
        <f t="shared" si="93"/>
        <v>5533000</v>
      </c>
      <c r="H297" s="96">
        <f t="shared" si="93"/>
        <v>5533000</v>
      </c>
      <c r="I297" s="48"/>
      <c r="J297" s="48"/>
      <c r="K297" s="48"/>
      <c r="L297" s="49"/>
    </row>
    <row r="298" spans="1:12" s="137" customFormat="1">
      <c r="A298" s="130" t="s">
        <v>453</v>
      </c>
      <c r="B298" s="131" t="s">
        <v>475</v>
      </c>
      <c r="C298" s="132"/>
      <c r="D298" s="133">
        <v>33168000</v>
      </c>
      <c r="E298" s="133">
        <v>33168000</v>
      </c>
      <c r="F298" s="133">
        <v>16329000</v>
      </c>
      <c r="G298" s="134">
        <v>5533000</v>
      </c>
      <c r="H298" s="134">
        <v>5533000</v>
      </c>
      <c r="I298" s="135"/>
      <c r="J298" s="135"/>
      <c r="K298" s="135"/>
      <c r="L298" s="136"/>
    </row>
    <row r="299" spans="1:12" s="137" customFormat="1">
      <c r="A299" s="130"/>
      <c r="B299" s="131" t="s">
        <v>476</v>
      </c>
      <c r="C299" s="132"/>
      <c r="D299" s="133"/>
      <c r="E299" s="133"/>
      <c r="F299" s="133"/>
      <c r="G299" s="134">
        <v>21663</v>
      </c>
      <c r="H299" s="134">
        <v>21663</v>
      </c>
    </row>
    <row r="300" spans="1:12" s="137" customFormat="1">
      <c r="A300" s="130" t="s">
        <v>454</v>
      </c>
      <c r="B300" s="131" t="s">
        <v>477</v>
      </c>
      <c r="C300" s="132"/>
      <c r="D300" s="133">
        <v>16608000</v>
      </c>
      <c r="E300" s="133">
        <v>16608000</v>
      </c>
      <c r="F300" s="133">
        <v>5621000</v>
      </c>
      <c r="G300" s="134">
        <v>2612000</v>
      </c>
      <c r="H300" s="134">
        <v>2612000</v>
      </c>
    </row>
    <row r="301" spans="1:12" s="137" customFormat="1">
      <c r="A301" s="130"/>
      <c r="B301" s="131" t="s">
        <v>476</v>
      </c>
      <c r="C301" s="132"/>
      <c r="D301" s="133"/>
      <c r="E301" s="133"/>
      <c r="F301" s="133"/>
      <c r="G301" s="134">
        <v>116117</v>
      </c>
      <c r="H301" s="134">
        <v>116117</v>
      </c>
    </row>
    <row r="302" spans="1:12" s="137" customFormat="1">
      <c r="A302" s="130"/>
      <c r="B302" s="138" t="s">
        <v>455</v>
      </c>
      <c r="C302" s="132"/>
      <c r="D302" s="133"/>
      <c r="E302" s="133"/>
      <c r="F302" s="133"/>
      <c r="G302" s="134"/>
      <c r="H302" s="134"/>
      <c r="I302" s="135"/>
      <c r="J302" s="135"/>
      <c r="K302" s="135"/>
      <c r="L302" s="136"/>
    </row>
    <row r="303" spans="1:12" s="137" customFormat="1" ht="30">
      <c r="A303" s="130"/>
      <c r="B303" s="139" t="s">
        <v>494</v>
      </c>
      <c r="C303" s="132">
        <f>C304</f>
        <v>0</v>
      </c>
      <c r="D303" s="132">
        <f t="shared" ref="D303:H303" si="94">D304</f>
        <v>0</v>
      </c>
      <c r="E303" s="132">
        <f t="shared" si="94"/>
        <v>0</v>
      </c>
      <c r="F303" s="132">
        <f t="shared" si="94"/>
        <v>0</v>
      </c>
      <c r="G303" s="132">
        <f t="shared" si="94"/>
        <v>0</v>
      </c>
      <c r="H303" s="132">
        <f t="shared" si="94"/>
        <v>0</v>
      </c>
      <c r="I303" s="135"/>
      <c r="J303" s="135"/>
      <c r="K303" s="135"/>
      <c r="L303" s="136"/>
    </row>
    <row r="304" spans="1:12" ht="30">
      <c r="B304" s="76" t="s">
        <v>500</v>
      </c>
      <c r="C304" s="97">
        <f>C305+C306</f>
        <v>0</v>
      </c>
      <c r="D304" s="97">
        <f t="shared" ref="D304:H304" si="95">D305+D306</f>
        <v>0</v>
      </c>
      <c r="E304" s="97">
        <f t="shared" si="95"/>
        <v>0</v>
      </c>
      <c r="F304" s="97">
        <f t="shared" si="95"/>
        <v>0</v>
      </c>
      <c r="G304" s="97">
        <f t="shared" si="95"/>
        <v>0</v>
      </c>
      <c r="H304" s="97">
        <f t="shared" si="95"/>
        <v>0</v>
      </c>
      <c r="I304" s="48"/>
      <c r="J304" s="48"/>
      <c r="K304" s="48"/>
      <c r="L304" s="49"/>
    </row>
    <row r="305" spans="2:12">
      <c r="B305" s="76" t="s">
        <v>456</v>
      </c>
      <c r="C305" s="97"/>
      <c r="D305" s="96"/>
      <c r="E305" s="96"/>
      <c r="F305" s="96"/>
      <c r="G305" s="75"/>
      <c r="H305" s="75"/>
      <c r="I305" s="48"/>
      <c r="J305" s="48"/>
      <c r="K305" s="48"/>
      <c r="L305" s="49"/>
    </row>
    <row r="306" spans="2:12">
      <c r="B306" s="76" t="s">
        <v>457</v>
      </c>
      <c r="C306" s="97"/>
      <c r="D306" s="96"/>
      <c r="E306" s="96"/>
      <c r="F306" s="96"/>
      <c r="G306" s="75"/>
      <c r="H306" s="75"/>
      <c r="I306" s="48"/>
      <c r="J306" s="48"/>
      <c r="K306" s="48"/>
      <c r="L306" s="49"/>
    </row>
    <row r="307" spans="2:12" ht="30">
      <c r="B307" s="80" t="s">
        <v>208</v>
      </c>
      <c r="C307" s="101">
        <f>C308</f>
        <v>0</v>
      </c>
      <c r="D307" s="101">
        <f t="shared" ref="D307:H307" si="96">D308</f>
        <v>0</v>
      </c>
      <c r="E307" s="101">
        <f t="shared" si="96"/>
        <v>0</v>
      </c>
      <c r="F307" s="101">
        <f t="shared" si="96"/>
        <v>0</v>
      </c>
      <c r="G307" s="101">
        <f t="shared" si="96"/>
        <v>0</v>
      </c>
      <c r="H307" s="101">
        <f t="shared" si="96"/>
        <v>0</v>
      </c>
      <c r="I307" s="48"/>
      <c r="J307" s="48"/>
      <c r="K307" s="48"/>
      <c r="L307" s="49"/>
    </row>
    <row r="308" spans="2:12">
      <c r="B308" s="80" t="s">
        <v>473</v>
      </c>
      <c r="C308" s="101">
        <f>C309+C310</f>
        <v>0</v>
      </c>
      <c r="D308" s="101">
        <f t="shared" ref="D308:H308" si="97">D309+D310</f>
        <v>0</v>
      </c>
      <c r="E308" s="101">
        <f t="shared" si="97"/>
        <v>0</v>
      </c>
      <c r="F308" s="101">
        <f t="shared" si="97"/>
        <v>0</v>
      </c>
      <c r="G308" s="101">
        <f t="shared" si="97"/>
        <v>0</v>
      </c>
      <c r="H308" s="101">
        <f t="shared" si="97"/>
        <v>0</v>
      </c>
      <c r="I308" s="48"/>
      <c r="J308" s="48"/>
      <c r="K308" s="48"/>
      <c r="L308" s="49"/>
    </row>
    <row r="309" spans="2:12">
      <c r="B309" s="81" t="s">
        <v>458</v>
      </c>
      <c r="C309" s="75"/>
      <c r="D309" s="96"/>
      <c r="E309" s="96"/>
      <c r="F309" s="96"/>
      <c r="G309" s="75"/>
      <c r="H309" s="75"/>
      <c r="I309" s="48"/>
      <c r="J309" s="48"/>
      <c r="K309" s="48"/>
      <c r="L309" s="49"/>
    </row>
    <row r="310" spans="2:12">
      <c r="B310" s="81" t="s">
        <v>459</v>
      </c>
      <c r="C310" s="75"/>
      <c r="D310" s="96"/>
      <c r="E310" s="96"/>
      <c r="F310" s="96"/>
      <c r="G310" s="75"/>
      <c r="H310" s="75"/>
      <c r="I310" s="48"/>
      <c r="J310" s="48"/>
      <c r="K310" s="48"/>
      <c r="L310" s="49"/>
    </row>
    <row r="311" spans="2:12" ht="30">
      <c r="B311" s="106" t="s">
        <v>495</v>
      </c>
      <c r="C311" s="107">
        <f>C312+C313</f>
        <v>0</v>
      </c>
      <c r="D311" s="107">
        <f t="shared" ref="D311:H311" si="98">D312+D313</f>
        <v>0</v>
      </c>
      <c r="E311" s="107">
        <f t="shared" si="98"/>
        <v>0</v>
      </c>
      <c r="F311" s="107">
        <f t="shared" si="98"/>
        <v>0</v>
      </c>
      <c r="G311" s="107">
        <f t="shared" si="98"/>
        <v>0</v>
      </c>
      <c r="H311" s="107">
        <f t="shared" si="98"/>
        <v>0</v>
      </c>
      <c r="I311" s="48"/>
      <c r="J311" s="48"/>
      <c r="K311" s="48"/>
      <c r="L311" s="49"/>
    </row>
    <row r="312" spans="2:12">
      <c r="B312" s="81" t="s">
        <v>501</v>
      </c>
      <c r="C312" s="75"/>
      <c r="D312" s="96"/>
      <c r="E312" s="96"/>
      <c r="F312" s="96"/>
      <c r="G312" s="75"/>
      <c r="H312" s="75"/>
      <c r="I312" s="48"/>
      <c r="J312" s="48"/>
      <c r="K312" s="48"/>
      <c r="L312" s="49"/>
    </row>
    <row r="313" spans="2:12">
      <c r="B313" s="81" t="s">
        <v>502</v>
      </c>
      <c r="C313" s="75"/>
      <c r="D313" s="96"/>
      <c r="E313" s="96"/>
      <c r="F313" s="96"/>
      <c r="G313" s="75"/>
      <c r="H313" s="75"/>
      <c r="I313" s="48"/>
      <c r="J313" s="48"/>
      <c r="K313" s="48"/>
      <c r="L313" s="49"/>
    </row>
    <row r="314" spans="2:12">
      <c r="B314" s="80" t="s">
        <v>460</v>
      </c>
      <c r="C314" s="101">
        <f>C315</f>
        <v>0</v>
      </c>
      <c r="D314" s="101">
        <f t="shared" ref="D314:H315" si="99">D315</f>
        <v>0</v>
      </c>
      <c r="E314" s="101">
        <f t="shared" si="99"/>
        <v>0</v>
      </c>
      <c r="F314" s="101">
        <f t="shared" si="99"/>
        <v>0</v>
      </c>
      <c r="G314" s="101">
        <f t="shared" si="99"/>
        <v>0</v>
      </c>
      <c r="H314" s="101">
        <f t="shared" si="99"/>
        <v>0</v>
      </c>
      <c r="I314" s="48"/>
      <c r="J314" s="48"/>
      <c r="K314" s="48"/>
      <c r="L314" s="49"/>
    </row>
    <row r="315" spans="2:12">
      <c r="B315" s="80" t="s">
        <v>196</v>
      </c>
      <c r="C315" s="101">
        <f>C316</f>
        <v>0</v>
      </c>
      <c r="D315" s="101">
        <f t="shared" si="99"/>
        <v>0</v>
      </c>
      <c r="E315" s="101">
        <f t="shared" si="99"/>
        <v>0</v>
      </c>
      <c r="F315" s="101">
        <f t="shared" si="99"/>
        <v>0</v>
      </c>
      <c r="G315" s="101">
        <f t="shared" si="99"/>
        <v>0</v>
      </c>
      <c r="H315" s="101">
        <f t="shared" si="99"/>
        <v>0</v>
      </c>
      <c r="I315" s="48"/>
      <c r="J315" s="48"/>
      <c r="K315" s="48"/>
      <c r="L315" s="49"/>
    </row>
    <row r="316" spans="2:12" ht="30">
      <c r="B316" s="80" t="s">
        <v>208</v>
      </c>
      <c r="C316" s="101">
        <f>C319</f>
        <v>0</v>
      </c>
      <c r="D316" s="101">
        <f t="shared" ref="D316:H316" si="100">D319</f>
        <v>0</v>
      </c>
      <c r="E316" s="101">
        <f t="shared" si="100"/>
        <v>0</v>
      </c>
      <c r="F316" s="101">
        <f t="shared" si="100"/>
        <v>0</v>
      </c>
      <c r="G316" s="101">
        <f t="shared" si="100"/>
        <v>0</v>
      </c>
      <c r="H316" s="101">
        <f t="shared" si="100"/>
        <v>0</v>
      </c>
      <c r="I316" s="48"/>
      <c r="J316" s="48"/>
      <c r="K316" s="48"/>
      <c r="L316" s="49"/>
    </row>
    <row r="317" spans="2:12">
      <c r="B317" s="80" t="s">
        <v>221</v>
      </c>
      <c r="C317" s="101">
        <f t="shared" ref="C317:H322" si="101">C318</f>
        <v>0</v>
      </c>
      <c r="D317" s="101">
        <f t="shared" si="101"/>
        <v>0</v>
      </c>
      <c r="E317" s="101">
        <f t="shared" si="101"/>
        <v>0</v>
      </c>
      <c r="F317" s="101">
        <f t="shared" si="101"/>
        <v>0</v>
      </c>
      <c r="G317" s="101">
        <f t="shared" si="101"/>
        <v>0</v>
      </c>
      <c r="H317" s="101">
        <f t="shared" si="101"/>
        <v>0</v>
      </c>
      <c r="I317" s="48"/>
      <c r="J317" s="48"/>
      <c r="K317" s="48"/>
      <c r="L317" s="49"/>
    </row>
    <row r="318" spans="2:12">
      <c r="B318" s="80" t="s">
        <v>196</v>
      </c>
      <c r="C318" s="101">
        <f t="shared" si="101"/>
        <v>0</v>
      </c>
      <c r="D318" s="101">
        <f t="shared" si="101"/>
        <v>0</v>
      </c>
      <c r="E318" s="101">
        <f t="shared" si="101"/>
        <v>0</v>
      </c>
      <c r="F318" s="101">
        <f t="shared" si="101"/>
        <v>0</v>
      </c>
      <c r="G318" s="101">
        <f t="shared" si="101"/>
        <v>0</v>
      </c>
      <c r="H318" s="101">
        <f t="shared" si="101"/>
        <v>0</v>
      </c>
      <c r="I318" s="48"/>
      <c r="J318" s="48"/>
      <c r="K318" s="48"/>
      <c r="L318" s="49"/>
    </row>
    <row r="319" spans="2:12" ht="30">
      <c r="B319" s="106" t="s">
        <v>208</v>
      </c>
      <c r="C319" s="101">
        <f t="shared" si="101"/>
        <v>0</v>
      </c>
      <c r="D319" s="101">
        <f t="shared" si="101"/>
        <v>0</v>
      </c>
      <c r="E319" s="101">
        <f t="shared" si="101"/>
        <v>0</v>
      </c>
      <c r="F319" s="101">
        <f t="shared" si="101"/>
        <v>0</v>
      </c>
      <c r="G319" s="101">
        <f t="shared" si="101"/>
        <v>0</v>
      </c>
      <c r="H319" s="101">
        <f t="shared" si="101"/>
        <v>0</v>
      </c>
      <c r="I319" s="48"/>
      <c r="J319" s="48"/>
      <c r="K319" s="48"/>
      <c r="L319" s="49"/>
    </row>
    <row r="320" spans="2:12">
      <c r="B320" s="80" t="s">
        <v>473</v>
      </c>
      <c r="C320" s="101">
        <f t="shared" si="101"/>
        <v>0</v>
      </c>
      <c r="D320" s="101">
        <f t="shared" si="101"/>
        <v>0</v>
      </c>
      <c r="E320" s="101">
        <f t="shared" si="101"/>
        <v>0</v>
      </c>
      <c r="F320" s="101">
        <f t="shared" si="101"/>
        <v>0</v>
      </c>
      <c r="G320" s="101">
        <f t="shared" si="101"/>
        <v>0</v>
      </c>
      <c r="H320" s="101">
        <f t="shared" si="101"/>
        <v>0</v>
      </c>
      <c r="I320" s="48"/>
      <c r="J320" s="48"/>
      <c r="K320" s="48"/>
      <c r="L320" s="49"/>
    </row>
    <row r="321" spans="1:12">
      <c r="B321" s="80" t="s">
        <v>459</v>
      </c>
      <c r="C321" s="101">
        <f t="shared" si="101"/>
        <v>0</v>
      </c>
      <c r="D321" s="101">
        <f t="shared" si="101"/>
        <v>0</v>
      </c>
      <c r="E321" s="101">
        <f t="shared" si="101"/>
        <v>0</v>
      </c>
      <c r="F321" s="101">
        <f t="shared" si="101"/>
        <v>0</v>
      </c>
      <c r="G321" s="101">
        <f t="shared" si="101"/>
        <v>0</v>
      </c>
      <c r="H321" s="101">
        <f t="shared" si="101"/>
        <v>0</v>
      </c>
      <c r="I321" s="48"/>
      <c r="J321" s="48"/>
      <c r="K321" s="48"/>
      <c r="L321" s="49"/>
    </row>
    <row r="322" spans="1:12">
      <c r="B322" s="80" t="s">
        <v>461</v>
      </c>
      <c r="C322" s="101">
        <f t="shared" si="101"/>
        <v>0</v>
      </c>
      <c r="D322" s="101">
        <f t="shared" si="101"/>
        <v>0</v>
      </c>
      <c r="E322" s="101">
        <f t="shared" si="101"/>
        <v>0</v>
      </c>
      <c r="F322" s="101">
        <f t="shared" si="101"/>
        <v>0</v>
      </c>
      <c r="G322" s="101">
        <f t="shared" si="101"/>
        <v>0</v>
      </c>
      <c r="H322" s="101">
        <f t="shared" si="101"/>
        <v>0</v>
      </c>
      <c r="I322" s="48"/>
      <c r="J322" s="48"/>
      <c r="K322" s="48"/>
      <c r="L322" s="49"/>
    </row>
    <row r="323" spans="1:12">
      <c r="B323" s="81" t="s">
        <v>462</v>
      </c>
      <c r="C323" s="75"/>
      <c r="D323" s="96"/>
      <c r="E323" s="96"/>
      <c r="F323" s="96"/>
      <c r="G323" s="75"/>
      <c r="H323" s="75"/>
      <c r="I323" s="48"/>
      <c r="J323" s="48"/>
      <c r="K323" s="48"/>
      <c r="L323" s="49"/>
    </row>
    <row r="324" spans="1:12">
      <c r="B324" s="126"/>
      <c r="C324" s="38"/>
      <c r="I324" s="48"/>
      <c r="J324" s="48"/>
      <c r="K324" s="48"/>
      <c r="L324" s="49"/>
    </row>
    <row r="325" spans="1:12">
      <c r="B325" s="13"/>
      <c r="C325" s="38"/>
      <c r="I325" s="48"/>
      <c r="J325" s="48"/>
      <c r="K325" s="48"/>
      <c r="L325" s="49"/>
    </row>
    <row r="326" spans="1:12" ht="15.75">
      <c r="A326" s="110" t="s">
        <v>504</v>
      </c>
      <c r="B326" s="111"/>
      <c r="C326" s="38"/>
      <c r="D326" s="109"/>
      <c r="I326" s="48"/>
      <c r="J326" s="48"/>
      <c r="K326" s="48"/>
      <c r="L326" s="49"/>
    </row>
    <row r="327" spans="1:12">
      <c r="A327" s="33"/>
      <c r="B327" s="112"/>
      <c r="C327" s="38"/>
      <c r="D327" s="109"/>
    </row>
    <row r="328" spans="1:12" ht="15.75">
      <c r="A328" s="113"/>
      <c r="B328" s="114" t="s">
        <v>505</v>
      </c>
      <c r="C328" s="38"/>
      <c r="D328" s="115" t="s">
        <v>506</v>
      </c>
    </row>
    <row r="329" spans="1:12">
      <c r="A329" s="33"/>
      <c r="B329" s="25" t="s">
        <v>513</v>
      </c>
      <c r="C329" s="38"/>
      <c r="D329" s="116" t="s">
        <v>508</v>
      </c>
    </row>
    <row r="330" spans="1:12">
      <c r="C330" s="38"/>
      <c r="D330" s="116"/>
    </row>
    <row r="331" spans="1:12">
      <c r="C331" s="38"/>
      <c r="D331" s="116"/>
    </row>
    <row r="332" spans="1:12">
      <c r="C332" s="38"/>
      <c r="D332" s="117" t="s">
        <v>509</v>
      </c>
    </row>
    <row r="333" spans="1:12">
      <c r="C333" s="38"/>
      <c r="D333" s="116" t="s">
        <v>510</v>
      </c>
    </row>
    <row r="334" spans="1:12">
      <c r="C334" s="38"/>
    </row>
    <row r="335" spans="1:12">
      <c r="C335" s="38"/>
      <c r="D335" s="119" t="s">
        <v>511</v>
      </c>
    </row>
    <row r="336" spans="1:12">
      <c r="C336" s="38"/>
      <c r="D336" s="25" t="s">
        <v>512</v>
      </c>
    </row>
  </sheetData>
  <protectedRanges>
    <protectedRange sqref="B3:B4 C2:C4" name="Zonă1_1" securityDescriptor="O:WDG:WDD:(A;;CC;;;WD)"/>
    <protectedRange sqref="G72:H72 G40:H43 G173:H175 G64:H68 G83:H87 G56:H59 G217:H217 G38:H38 G105:H111 G94:H96 G101:H102 G126:H127 G132:H133 G165:H167 G177:H180 G224:H228 G145:H148 G160:H163 G169:H170 G98:H99 G123:H124 G48:H53 G193:H195 G129:H130 G139:H143 G151:H152 G154:H155 G157:H158 G28:H36 G117:H118 G120:H121" name="Zonă3"/>
    <protectedRange sqref="B2" name="Zonă1_1_1_1_1_1" securityDescriptor="O:WDG:WDD:(A;;CC;;;WD)"/>
  </protectedRanges>
  <printOptions horizontalCentered="1"/>
  <pageMargins left="0.75" right="0.75" top="0.21" bottom="0.18" header="0.17" footer="0.17"/>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2024-02-12T11:56:26Z</cp:lastPrinted>
  <dcterms:created xsi:type="dcterms:W3CDTF">2023-02-07T08:41:31Z</dcterms:created>
  <dcterms:modified xsi:type="dcterms:W3CDTF">2024-02-14T09:13:19Z</dcterms:modified>
</cp:coreProperties>
</file>